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320" windowHeight="8175" tabRatio="750"/>
  </bookViews>
  <sheets>
    <sheet name="Voorblad" sheetId="9" r:id="rId1"/>
    <sheet name="Inhoud" sheetId="10" r:id="rId2"/>
    <sheet name="LOG4" sheetId="1" r:id="rId3"/>
    <sheet name="logcatII" sheetId="2" r:id="rId4"/>
    <sheet name="log catIII" sheetId="4" r:id="rId5"/>
    <sheet name="logcatIV" sheetId="6" r:id="rId6"/>
    <sheet name="logcatV" sheetId="8" r:id="rId7"/>
    <sheet name="LOG3" sheetId="11" r:id="rId8"/>
    <sheet name="LOG3 (2)" sheetId="13" r:id="rId9"/>
    <sheet name="LOG2" sheetId="15" r:id="rId10"/>
    <sheet name="ADM1" sheetId="17" r:id="rId11"/>
    <sheet name="ADM2" sheetId="19" r:id="rId12"/>
    <sheet name="ADMbhklII" sheetId="21" r:id="rId13"/>
    <sheet name="MV2(Verz pers)" sheetId="25" r:id="rId14"/>
    <sheet name="B2B" sheetId="29" r:id="rId15"/>
    <sheet name="B2A" sheetId="31" r:id="rId16"/>
    <sheet name="B1C" sheetId="33" r:id="rId17"/>
    <sheet name="B1b(HO)" sheetId="35" r:id="rId18"/>
    <sheet name="B1a(OGr)" sheetId="37" r:id="rId19"/>
    <sheet name="B1a(OGr)BIS" sheetId="62" r:id="rId20"/>
    <sheet name="MV1" sheetId="39" r:id="rId21"/>
    <sheet name="L1" sheetId="41" r:id="rId22"/>
    <sheet name="K5" sheetId="43" r:id="rId23"/>
    <sheet name="K3" sheetId="45" r:id="rId24"/>
    <sheet name="K2" sheetId="47" r:id="rId25"/>
    <sheet name="K1" sheetId="49" r:id="rId26"/>
    <sheet name="G1" sheetId="51" r:id="rId27"/>
    <sheet name="GS" sheetId="53" r:id="rId28"/>
    <sheet name="ADL" sheetId="55" r:id="rId29"/>
    <sheet name="GEW" sheetId="58" r:id="rId30"/>
    <sheet name="SUP" sheetId="59" r:id="rId31"/>
    <sheet name="Blad1" sheetId="60" r:id="rId32"/>
    <sheet name="Blad2" sheetId="61" r:id="rId33"/>
  </sheets>
  <definedNames>
    <definedName name="_xlnm.Print_Area" localSheetId="16">B1C!$A$1:$U$36</definedName>
    <definedName name="_xlnm.Print_Area" localSheetId="15">B2A!$A$1:$U$36</definedName>
    <definedName name="_xlnm.Print_Area" localSheetId="26">'G1'!$A$1:$U$36</definedName>
    <definedName name="_xlnm.Print_Area" localSheetId="27">GS!$A$1:$U$36</definedName>
    <definedName name="_xlnm.Print_Area" localSheetId="25">'K1'!$A$1:$U$36</definedName>
    <definedName name="_xlnm.Print_Area" localSheetId="24">'K2'!$A$1:$U$36</definedName>
    <definedName name="_xlnm.Print_Area" localSheetId="23">'K3'!$A$1:$U$36</definedName>
    <definedName name="_xlnm.Print_Area" localSheetId="13">'MV2(Verz pers)'!$A$1:$U$36</definedName>
    <definedName name="_xlnm.Print_Area" localSheetId="0">Voorblad!$C$5:$L$54</definedName>
    <definedName name="Z_3515F0C3_212C_11D6_9FA4_00105AF813F4_.wvu.Cols" localSheetId="28" hidden="1">ADL!$R:$S</definedName>
    <definedName name="Z_3515F0C3_212C_11D6_9FA4_00105AF813F4_.wvu.Cols" localSheetId="10" hidden="1">'ADM1'!$R:$S</definedName>
    <definedName name="Z_3515F0C3_212C_11D6_9FA4_00105AF813F4_.wvu.Cols" localSheetId="11" hidden="1">'ADM2'!$R:$S</definedName>
    <definedName name="Z_3515F0C3_212C_11D6_9FA4_00105AF813F4_.wvu.Cols" localSheetId="12" hidden="1">ADMbhklII!$R:$S</definedName>
    <definedName name="Z_3515F0C3_212C_11D6_9FA4_00105AF813F4_.wvu.Cols" localSheetId="18" hidden="1">'B1a(OGr)'!$R:$S</definedName>
    <definedName name="Z_3515F0C3_212C_11D6_9FA4_00105AF813F4_.wvu.Cols" localSheetId="19" hidden="1">'B1a(OGr)BIS'!$R:$S</definedName>
    <definedName name="Z_3515F0C3_212C_11D6_9FA4_00105AF813F4_.wvu.Cols" localSheetId="17" hidden="1">'B1b(HO)'!$R:$S</definedName>
    <definedName name="Z_3515F0C3_212C_11D6_9FA4_00105AF813F4_.wvu.Cols" localSheetId="16" hidden="1">B1C!$R:$S</definedName>
    <definedName name="Z_3515F0C3_212C_11D6_9FA4_00105AF813F4_.wvu.Cols" localSheetId="15" hidden="1">B2A!$R:$S</definedName>
    <definedName name="Z_3515F0C3_212C_11D6_9FA4_00105AF813F4_.wvu.Cols" localSheetId="14" hidden="1">B2B!$R:$S</definedName>
    <definedName name="Z_3515F0C3_212C_11D6_9FA4_00105AF813F4_.wvu.Cols" localSheetId="26" hidden="1">'G1'!$R:$S</definedName>
    <definedName name="Z_3515F0C3_212C_11D6_9FA4_00105AF813F4_.wvu.Cols" localSheetId="27" hidden="1">GS!$R:$S</definedName>
    <definedName name="Z_3515F0C3_212C_11D6_9FA4_00105AF813F4_.wvu.Cols" localSheetId="25" hidden="1">'K1'!$R:$S</definedName>
    <definedName name="Z_3515F0C3_212C_11D6_9FA4_00105AF813F4_.wvu.Cols" localSheetId="24" hidden="1">'K2'!$R:$S</definedName>
    <definedName name="Z_3515F0C3_212C_11D6_9FA4_00105AF813F4_.wvu.Cols" localSheetId="23" hidden="1">'K3'!$R:$S</definedName>
    <definedName name="Z_3515F0C3_212C_11D6_9FA4_00105AF813F4_.wvu.Cols" localSheetId="22" hidden="1">'K5'!$R:$S</definedName>
    <definedName name="Z_3515F0C3_212C_11D6_9FA4_00105AF813F4_.wvu.Cols" localSheetId="21" hidden="1">'L1'!$R:$S</definedName>
    <definedName name="Z_3515F0C3_212C_11D6_9FA4_00105AF813F4_.wvu.Cols" localSheetId="4" hidden="1">'log catIII'!$R:$S</definedName>
    <definedName name="Z_3515F0C3_212C_11D6_9FA4_00105AF813F4_.wvu.Cols" localSheetId="9" hidden="1">'LOG2'!$R:$S</definedName>
    <definedName name="Z_3515F0C3_212C_11D6_9FA4_00105AF813F4_.wvu.Cols" localSheetId="7" hidden="1">'LOG3'!$R:$S</definedName>
    <definedName name="Z_3515F0C3_212C_11D6_9FA4_00105AF813F4_.wvu.Cols" localSheetId="8" hidden="1">'LOG3 (2)'!$R:$S</definedName>
    <definedName name="Z_3515F0C3_212C_11D6_9FA4_00105AF813F4_.wvu.Cols" localSheetId="2" hidden="1">'LOG4'!$S:$T</definedName>
    <definedName name="Z_3515F0C3_212C_11D6_9FA4_00105AF813F4_.wvu.Cols" localSheetId="3" hidden="1">logcatII!$S:$T</definedName>
    <definedName name="Z_3515F0C3_212C_11D6_9FA4_00105AF813F4_.wvu.Cols" localSheetId="5" hidden="1">logcatIV!$R:$S</definedName>
    <definedName name="Z_3515F0C3_212C_11D6_9FA4_00105AF813F4_.wvu.Cols" localSheetId="6" hidden="1">logcatV!$R:$S</definedName>
    <definedName name="Z_3515F0C3_212C_11D6_9FA4_00105AF813F4_.wvu.Cols" localSheetId="20" hidden="1">'MV1'!$R:$S</definedName>
    <definedName name="Z_3515F0C3_212C_11D6_9FA4_00105AF813F4_.wvu.Cols" localSheetId="13" hidden="1">'MV2(Verz pers)'!$R:$S</definedName>
    <definedName name="Z_575C8073_5FD0_11D5_9FA9_00105AF771B6_.wvu.Cols" localSheetId="28" hidden="1">ADL!$R:$S</definedName>
    <definedName name="Z_575C8073_5FD0_11D5_9FA9_00105AF771B6_.wvu.Cols" localSheetId="10" hidden="1">'ADM1'!$R:$S</definedName>
    <definedName name="Z_575C8073_5FD0_11D5_9FA9_00105AF771B6_.wvu.Cols" localSheetId="11" hidden="1">'ADM2'!$R:$S</definedName>
    <definedName name="Z_575C8073_5FD0_11D5_9FA9_00105AF771B6_.wvu.Cols" localSheetId="12" hidden="1">ADMbhklII!$R:$S</definedName>
    <definedName name="Z_575C8073_5FD0_11D5_9FA9_00105AF771B6_.wvu.Cols" localSheetId="18" hidden="1">'B1a(OGr)'!$R:$S</definedName>
    <definedName name="Z_575C8073_5FD0_11D5_9FA9_00105AF771B6_.wvu.Cols" localSheetId="19" hidden="1">'B1a(OGr)BIS'!$R:$S</definedName>
    <definedName name="Z_575C8073_5FD0_11D5_9FA9_00105AF771B6_.wvu.Cols" localSheetId="17" hidden="1">'B1b(HO)'!$R:$S</definedName>
    <definedName name="Z_575C8073_5FD0_11D5_9FA9_00105AF771B6_.wvu.Cols" localSheetId="16" hidden="1">B1C!$R:$S</definedName>
    <definedName name="Z_575C8073_5FD0_11D5_9FA9_00105AF771B6_.wvu.Cols" localSheetId="15" hidden="1">B2A!$R:$S</definedName>
    <definedName name="Z_575C8073_5FD0_11D5_9FA9_00105AF771B6_.wvu.Cols" localSheetId="14" hidden="1">B2B!$R:$S</definedName>
    <definedName name="Z_575C8073_5FD0_11D5_9FA9_00105AF771B6_.wvu.Cols" localSheetId="26" hidden="1">'G1'!$R:$S</definedName>
    <definedName name="Z_575C8073_5FD0_11D5_9FA9_00105AF771B6_.wvu.Cols" localSheetId="27" hidden="1">GS!$R:$S</definedName>
    <definedName name="Z_575C8073_5FD0_11D5_9FA9_00105AF771B6_.wvu.Cols" localSheetId="25" hidden="1">'K1'!$R:$S</definedName>
    <definedName name="Z_575C8073_5FD0_11D5_9FA9_00105AF771B6_.wvu.Cols" localSheetId="24" hidden="1">'K2'!$R:$S</definedName>
    <definedName name="Z_575C8073_5FD0_11D5_9FA9_00105AF771B6_.wvu.Cols" localSheetId="23" hidden="1">'K3'!$R:$S</definedName>
    <definedName name="Z_575C8073_5FD0_11D5_9FA9_00105AF771B6_.wvu.Cols" localSheetId="22" hidden="1">'K5'!$R:$S</definedName>
    <definedName name="Z_575C8073_5FD0_11D5_9FA9_00105AF771B6_.wvu.Cols" localSheetId="21" hidden="1">'L1'!$R:$S</definedName>
    <definedName name="Z_575C8073_5FD0_11D5_9FA9_00105AF771B6_.wvu.Cols" localSheetId="4" hidden="1">'log catIII'!$R:$S</definedName>
    <definedName name="Z_575C8073_5FD0_11D5_9FA9_00105AF771B6_.wvu.Cols" localSheetId="9" hidden="1">'LOG2'!$R:$S</definedName>
    <definedName name="Z_575C8073_5FD0_11D5_9FA9_00105AF771B6_.wvu.Cols" localSheetId="7" hidden="1">'LOG3'!$R:$S</definedName>
    <definedName name="Z_575C8073_5FD0_11D5_9FA9_00105AF771B6_.wvu.Cols" localSheetId="8" hidden="1">'LOG3 (2)'!$R:$S</definedName>
    <definedName name="Z_575C8073_5FD0_11D5_9FA9_00105AF771B6_.wvu.Cols" localSheetId="2" hidden="1">'LOG4'!$S:$T</definedName>
    <definedName name="Z_575C8073_5FD0_11D5_9FA9_00105AF771B6_.wvu.Cols" localSheetId="3" hidden="1">logcatII!$S:$T</definedName>
    <definedName name="Z_575C8073_5FD0_11D5_9FA9_00105AF771B6_.wvu.Cols" localSheetId="5" hidden="1">logcatIV!$R:$S</definedName>
    <definedName name="Z_575C8073_5FD0_11D5_9FA9_00105AF771B6_.wvu.Cols" localSheetId="6" hidden="1">logcatV!$R:$S</definedName>
    <definedName name="Z_575C8073_5FD0_11D5_9FA9_00105AF771B6_.wvu.Cols" localSheetId="20" hidden="1">'MV1'!$R:$S</definedName>
    <definedName name="Z_575C8073_5FD0_11D5_9FA9_00105AF771B6_.wvu.Cols" localSheetId="13" hidden="1">'MV2(Verz pers)'!$R:$S</definedName>
  </definedNames>
  <calcPr calcId="145621"/>
</workbook>
</file>

<file path=xl/calcChain.xml><?xml version="1.0" encoding="utf-8"?>
<calcChain xmlns="http://schemas.openxmlformats.org/spreadsheetml/2006/main">
  <c r="D2" i="9" l="1"/>
  <c r="A13" i="62" l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D10" i="62"/>
  <c r="F10" i="62" s="1"/>
  <c r="U6" i="62"/>
  <c r="D12" i="62" s="1"/>
  <c r="T12" i="62" s="1"/>
  <c r="U12" i="62" s="1"/>
  <c r="N1" i="62"/>
  <c r="F12" i="62" l="1"/>
  <c r="G12" i="62" s="1"/>
  <c r="H16" i="62"/>
  <c r="I16" i="62" s="1"/>
  <c r="H18" i="62"/>
  <c r="I18" i="62" s="1"/>
  <c r="J12" i="62"/>
  <c r="K12" i="62" s="1"/>
  <c r="D14" i="62"/>
  <c r="E14" i="62" s="1"/>
  <c r="D16" i="62"/>
  <c r="E16" i="62" s="1"/>
  <c r="D18" i="62"/>
  <c r="T18" i="62" s="1"/>
  <c r="U18" i="62" s="1"/>
  <c r="H14" i="62"/>
  <c r="I14" i="62" s="1"/>
  <c r="H12" i="62"/>
  <c r="I12" i="62" s="1"/>
  <c r="F14" i="62"/>
  <c r="G14" i="62" s="1"/>
  <c r="J14" i="62"/>
  <c r="K14" i="62" s="1"/>
  <c r="F16" i="62"/>
  <c r="J16" i="62"/>
  <c r="K16" i="62" s="1"/>
  <c r="F18" i="62"/>
  <c r="R18" i="62" s="1"/>
  <c r="S18" i="62" s="1"/>
  <c r="J18" i="62"/>
  <c r="K18" i="62" s="1"/>
  <c r="R16" i="62"/>
  <c r="S16" i="62" s="1"/>
  <c r="L12" i="62"/>
  <c r="L14" i="62"/>
  <c r="T14" i="62"/>
  <c r="U14" i="62" s="1"/>
  <c r="L16" i="62"/>
  <c r="T16" i="62"/>
  <c r="U16" i="62" s="1"/>
  <c r="J39" i="62"/>
  <c r="K39" i="62" s="1"/>
  <c r="H39" i="62"/>
  <c r="I39" i="62" s="1"/>
  <c r="F39" i="62"/>
  <c r="D39" i="62"/>
  <c r="J37" i="62"/>
  <c r="K37" i="62" s="1"/>
  <c r="H37" i="62"/>
  <c r="I37" i="62" s="1"/>
  <c r="F37" i="62"/>
  <c r="D37" i="62"/>
  <c r="J35" i="62"/>
  <c r="K35" i="62" s="1"/>
  <c r="H35" i="62"/>
  <c r="I35" i="62" s="1"/>
  <c r="F35" i="62"/>
  <c r="D35" i="62"/>
  <c r="J33" i="62"/>
  <c r="K33" i="62" s="1"/>
  <c r="H33" i="62"/>
  <c r="I33" i="62" s="1"/>
  <c r="F33" i="62"/>
  <c r="D33" i="62"/>
  <c r="J31" i="62"/>
  <c r="K31" i="62" s="1"/>
  <c r="H31" i="62"/>
  <c r="I31" i="62" s="1"/>
  <c r="F31" i="62"/>
  <c r="D31" i="62"/>
  <c r="J38" i="62"/>
  <c r="K38" i="62" s="1"/>
  <c r="F38" i="62"/>
  <c r="H36" i="62"/>
  <c r="I36" i="62" s="1"/>
  <c r="D36" i="62"/>
  <c r="J34" i="62"/>
  <c r="K34" i="62" s="1"/>
  <c r="F34" i="62"/>
  <c r="H32" i="62"/>
  <c r="I32" i="62" s="1"/>
  <c r="D32" i="62"/>
  <c r="J30" i="62"/>
  <c r="K30" i="62" s="1"/>
  <c r="H30" i="62"/>
  <c r="I30" i="62" s="1"/>
  <c r="F30" i="62"/>
  <c r="D30" i="62"/>
  <c r="J28" i="62"/>
  <c r="K28" i="62" s="1"/>
  <c r="H28" i="62"/>
  <c r="I28" i="62" s="1"/>
  <c r="F28" i="62"/>
  <c r="D28" i="62"/>
  <c r="H38" i="62"/>
  <c r="I38" i="62" s="1"/>
  <c r="D38" i="62"/>
  <c r="J36" i="62"/>
  <c r="K36" i="62" s="1"/>
  <c r="F36" i="62"/>
  <c r="H34" i="62"/>
  <c r="I34" i="62" s="1"/>
  <c r="D34" i="62"/>
  <c r="J32" i="62"/>
  <c r="K32" i="62" s="1"/>
  <c r="F32" i="62"/>
  <c r="J29" i="62"/>
  <c r="K29" i="62" s="1"/>
  <c r="H29" i="62"/>
  <c r="I29" i="62" s="1"/>
  <c r="F29" i="62"/>
  <c r="D29" i="62"/>
  <c r="J27" i="62"/>
  <c r="K27" i="62" s="1"/>
  <c r="H27" i="62"/>
  <c r="I27" i="62" s="1"/>
  <c r="F27" i="62"/>
  <c r="D27" i="62"/>
  <c r="J25" i="62"/>
  <c r="K25" i="62" s="1"/>
  <c r="H25" i="62"/>
  <c r="I25" i="62" s="1"/>
  <c r="F25" i="62"/>
  <c r="D25" i="62"/>
  <c r="J23" i="62"/>
  <c r="K23" i="62" s="1"/>
  <c r="H23" i="62"/>
  <c r="I23" i="62" s="1"/>
  <c r="F23" i="62"/>
  <c r="D23" i="62"/>
  <c r="E12" i="62"/>
  <c r="D13" i="62"/>
  <c r="F13" i="62"/>
  <c r="H13" i="62"/>
  <c r="I13" i="62" s="1"/>
  <c r="J13" i="62"/>
  <c r="K13" i="62" s="1"/>
  <c r="D15" i="62"/>
  <c r="F15" i="62"/>
  <c r="H15" i="62"/>
  <c r="I15" i="62" s="1"/>
  <c r="J15" i="62"/>
  <c r="K15" i="62" s="1"/>
  <c r="G16" i="62"/>
  <c r="D17" i="62"/>
  <c r="F17" i="62"/>
  <c r="H17" i="62"/>
  <c r="I17" i="62" s="1"/>
  <c r="J17" i="62"/>
  <c r="K17" i="62" s="1"/>
  <c r="E18" i="62"/>
  <c r="G18" i="62"/>
  <c r="D19" i="62"/>
  <c r="F19" i="62"/>
  <c r="H19" i="62"/>
  <c r="I19" i="62" s="1"/>
  <c r="J19" i="62"/>
  <c r="K19" i="62" s="1"/>
  <c r="D21" i="62"/>
  <c r="F21" i="62"/>
  <c r="H21" i="62"/>
  <c r="I21" i="62" s="1"/>
  <c r="J21" i="62"/>
  <c r="K21" i="62" s="1"/>
  <c r="F22" i="62"/>
  <c r="J22" i="62"/>
  <c r="K22" i="62" s="1"/>
  <c r="D24" i="62"/>
  <c r="H24" i="62"/>
  <c r="I24" i="62" s="1"/>
  <c r="F26" i="62"/>
  <c r="J26" i="62"/>
  <c r="K26" i="62" s="1"/>
  <c r="L18" i="62"/>
  <c r="D20" i="62"/>
  <c r="F20" i="62"/>
  <c r="H20" i="62"/>
  <c r="I20" i="62" s="1"/>
  <c r="J20" i="62"/>
  <c r="K20" i="62" s="1"/>
  <c r="D22" i="62"/>
  <c r="H22" i="62"/>
  <c r="I22" i="62" s="1"/>
  <c r="F24" i="62"/>
  <c r="J24" i="62"/>
  <c r="K24" i="62" s="1"/>
  <c r="D26" i="62"/>
  <c r="H26" i="62"/>
  <c r="I26" i="62" s="1"/>
  <c r="R12" i="62" l="1"/>
  <c r="S12" i="62" s="1"/>
  <c r="R14" i="62"/>
  <c r="S14" i="62" s="1"/>
  <c r="R20" i="62"/>
  <c r="S20" i="62" s="1"/>
  <c r="G20" i="62"/>
  <c r="P18" i="62"/>
  <c r="Q18" i="62" s="1"/>
  <c r="N18" i="62"/>
  <c r="O18" i="62" s="1"/>
  <c r="M18" i="62"/>
  <c r="T21" i="62"/>
  <c r="U21" i="62" s="1"/>
  <c r="E21" i="62"/>
  <c r="L21" i="62"/>
  <c r="T17" i="62"/>
  <c r="U17" i="62" s="1"/>
  <c r="L17" i="62"/>
  <c r="E17" i="62"/>
  <c r="G13" i="62"/>
  <c r="R13" i="62"/>
  <c r="S13" i="62" s="1"/>
  <c r="R23" i="62"/>
  <c r="S23" i="62" s="1"/>
  <c r="G23" i="62"/>
  <c r="G27" i="62"/>
  <c r="R27" i="62"/>
  <c r="S27" i="62" s="1"/>
  <c r="G29" i="62"/>
  <c r="R29" i="62"/>
  <c r="S29" i="62" s="1"/>
  <c r="R28" i="62"/>
  <c r="S28" i="62" s="1"/>
  <c r="G28" i="62"/>
  <c r="R30" i="62"/>
  <c r="S30" i="62" s="1"/>
  <c r="G30" i="62"/>
  <c r="R31" i="62"/>
  <c r="S31" i="62" s="1"/>
  <c r="G31" i="62"/>
  <c r="R33" i="62"/>
  <c r="S33" i="62" s="1"/>
  <c r="G33" i="62"/>
  <c r="R35" i="62"/>
  <c r="S35" i="62" s="1"/>
  <c r="G35" i="62"/>
  <c r="R37" i="62"/>
  <c r="S37" i="62" s="1"/>
  <c r="G37" i="62"/>
  <c r="R39" i="62"/>
  <c r="S39" i="62" s="1"/>
  <c r="G39" i="62"/>
  <c r="M16" i="62"/>
  <c r="P16" i="62"/>
  <c r="Q16" i="62" s="1"/>
  <c r="N16" i="62"/>
  <c r="O16" i="62" s="1"/>
  <c r="R26" i="62"/>
  <c r="S26" i="62" s="1"/>
  <c r="G26" i="62"/>
  <c r="E24" i="62"/>
  <c r="T24" i="62"/>
  <c r="U24" i="62" s="1"/>
  <c r="L24" i="62"/>
  <c r="G22" i="62"/>
  <c r="R22" i="62"/>
  <c r="S22" i="62" s="1"/>
  <c r="E19" i="62"/>
  <c r="T19" i="62"/>
  <c r="U19" i="62" s="1"/>
  <c r="L19" i="62"/>
  <c r="R15" i="62"/>
  <c r="S15" i="62" s="1"/>
  <c r="G15" i="62"/>
  <c r="R25" i="62"/>
  <c r="S25" i="62" s="1"/>
  <c r="G25" i="62"/>
  <c r="T26" i="62"/>
  <c r="U26" i="62" s="1"/>
  <c r="E26" i="62"/>
  <c r="L26" i="62"/>
  <c r="G24" i="62"/>
  <c r="R24" i="62"/>
  <c r="S24" i="62" s="1"/>
  <c r="E22" i="62"/>
  <c r="T22" i="62"/>
  <c r="U22" i="62" s="1"/>
  <c r="L22" i="62"/>
  <c r="T20" i="62"/>
  <c r="U20" i="62" s="1"/>
  <c r="L20" i="62"/>
  <c r="E20" i="62"/>
  <c r="R21" i="62"/>
  <c r="S21" i="62" s="1"/>
  <c r="G21" i="62"/>
  <c r="G19" i="62"/>
  <c r="R19" i="62"/>
  <c r="S19" i="62" s="1"/>
  <c r="R17" i="62"/>
  <c r="S17" i="62" s="1"/>
  <c r="G17" i="62"/>
  <c r="E15" i="62"/>
  <c r="T15" i="62"/>
  <c r="U15" i="62" s="1"/>
  <c r="L15" i="62"/>
  <c r="T13" i="62"/>
  <c r="U13" i="62" s="1"/>
  <c r="L13" i="62"/>
  <c r="E13" i="62"/>
  <c r="T23" i="62"/>
  <c r="U23" i="62" s="1"/>
  <c r="L23" i="62"/>
  <c r="E23" i="62"/>
  <c r="T25" i="62"/>
  <c r="U25" i="62" s="1"/>
  <c r="L25" i="62"/>
  <c r="E25" i="62"/>
  <c r="E27" i="62"/>
  <c r="T27" i="62"/>
  <c r="U27" i="62" s="1"/>
  <c r="L27" i="62"/>
  <c r="E29" i="62"/>
  <c r="T29" i="62"/>
  <c r="U29" i="62" s="1"/>
  <c r="L29" i="62"/>
  <c r="G32" i="62"/>
  <c r="R32" i="62"/>
  <c r="S32" i="62" s="1"/>
  <c r="E34" i="62"/>
  <c r="T34" i="62"/>
  <c r="U34" i="62" s="1"/>
  <c r="L34" i="62"/>
  <c r="G36" i="62"/>
  <c r="R36" i="62"/>
  <c r="S36" i="62" s="1"/>
  <c r="E38" i="62"/>
  <c r="T38" i="62"/>
  <c r="U38" i="62" s="1"/>
  <c r="L38" i="62"/>
  <c r="T28" i="62"/>
  <c r="U28" i="62" s="1"/>
  <c r="L28" i="62"/>
  <c r="E28" i="62"/>
  <c r="T30" i="62"/>
  <c r="U30" i="62" s="1"/>
  <c r="L30" i="62"/>
  <c r="E30" i="62"/>
  <c r="E32" i="62"/>
  <c r="T32" i="62"/>
  <c r="U32" i="62" s="1"/>
  <c r="L32" i="62"/>
  <c r="G34" i="62"/>
  <c r="R34" i="62"/>
  <c r="S34" i="62" s="1"/>
  <c r="E36" i="62"/>
  <c r="T36" i="62"/>
  <c r="U36" i="62" s="1"/>
  <c r="L36" i="62"/>
  <c r="G38" i="62"/>
  <c r="R38" i="62"/>
  <c r="S38" i="62" s="1"/>
  <c r="T31" i="62"/>
  <c r="U31" i="62" s="1"/>
  <c r="L31" i="62"/>
  <c r="E31" i="62"/>
  <c r="T33" i="62"/>
  <c r="U33" i="62" s="1"/>
  <c r="L33" i="62"/>
  <c r="E33" i="62"/>
  <c r="T35" i="62"/>
  <c r="U35" i="62" s="1"/>
  <c r="L35" i="62"/>
  <c r="E35" i="62"/>
  <c r="T37" i="62"/>
  <c r="U37" i="62" s="1"/>
  <c r="L37" i="62"/>
  <c r="E37" i="62"/>
  <c r="T39" i="62"/>
  <c r="U39" i="62" s="1"/>
  <c r="L39" i="62"/>
  <c r="E39" i="62"/>
  <c r="P14" i="62"/>
  <c r="Q14" i="62" s="1"/>
  <c r="M14" i="62"/>
  <c r="N14" i="62"/>
  <c r="O14" i="62" s="1"/>
  <c r="N12" i="62"/>
  <c r="O12" i="62" s="1"/>
  <c r="M12" i="62"/>
  <c r="P12" i="62"/>
  <c r="Q12" i="62" s="1"/>
  <c r="P39" i="62" l="1"/>
  <c r="Q39" i="62" s="1"/>
  <c r="N39" i="62"/>
  <c r="O39" i="62" s="1"/>
  <c r="M39" i="62"/>
  <c r="P35" i="62"/>
  <c r="Q35" i="62" s="1"/>
  <c r="N35" i="62"/>
  <c r="O35" i="62" s="1"/>
  <c r="M35" i="62"/>
  <c r="P31" i="62"/>
  <c r="Q31" i="62" s="1"/>
  <c r="N31" i="62"/>
  <c r="O31" i="62" s="1"/>
  <c r="M31" i="62"/>
  <c r="M36" i="62"/>
  <c r="P36" i="62"/>
  <c r="Q36" i="62" s="1"/>
  <c r="N36" i="62"/>
  <c r="O36" i="62" s="1"/>
  <c r="M38" i="62"/>
  <c r="N38" i="62"/>
  <c r="O38" i="62" s="1"/>
  <c r="P38" i="62"/>
  <c r="Q38" i="62" s="1"/>
  <c r="M29" i="62"/>
  <c r="P29" i="62"/>
  <c r="Q29" i="62" s="1"/>
  <c r="N29" i="62"/>
  <c r="O29" i="62" s="1"/>
  <c r="P37" i="62"/>
  <c r="Q37" i="62" s="1"/>
  <c r="N37" i="62"/>
  <c r="O37" i="62" s="1"/>
  <c r="M37" i="62"/>
  <c r="P33" i="62"/>
  <c r="Q33" i="62" s="1"/>
  <c r="N33" i="62"/>
  <c r="O33" i="62" s="1"/>
  <c r="M33" i="62"/>
  <c r="M32" i="62"/>
  <c r="P32" i="62"/>
  <c r="Q32" i="62" s="1"/>
  <c r="N32" i="62"/>
  <c r="O32" i="62" s="1"/>
  <c r="P30" i="62"/>
  <c r="Q30" i="62" s="1"/>
  <c r="N30" i="62"/>
  <c r="O30" i="62" s="1"/>
  <c r="M30" i="62"/>
  <c r="M34" i="62"/>
  <c r="N34" i="62"/>
  <c r="O34" i="62" s="1"/>
  <c r="P34" i="62"/>
  <c r="Q34" i="62" s="1"/>
  <c r="M27" i="62"/>
  <c r="P27" i="62"/>
  <c r="Q27" i="62" s="1"/>
  <c r="N27" i="62"/>
  <c r="O27" i="62" s="1"/>
  <c r="P25" i="62"/>
  <c r="Q25" i="62" s="1"/>
  <c r="N25" i="62"/>
  <c r="O25" i="62" s="1"/>
  <c r="M25" i="62"/>
  <c r="P13" i="62"/>
  <c r="Q13" i="62" s="1"/>
  <c r="N13" i="62"/>
  <c r="O13" i="62" s="1"/>
  <c r="M13" i="62"/>
  <c r="P15" i="62"/>
  <c r="Q15" i="62" s="1"/>
  <c r="N15" i="62"/>
  <c r="O15" i="62" s="1"/>
  <c r="M15" i="62"/>
  <c r="P20" i="62"/>
  <c r="Q20" i="62" s="1"/>
  <c r="N20" i="62"/>
  <c r="O20" i="62" s="1"/>
  <c r="M20" i="62"/>
  <c r="M22" i="62"/>
  <c r="P22" i="62"/>
  <c r="Q22" i="62" s="1"/>
  <c r="N22" i="62"/>
  <c r="O22" i="62" s="1"/>
  <c r="M19" i="62"/>
  <c r="P19" i="62"/>
  <c r="Q19" i="62" s="1"/>
  <c r="N19" i="62"/>
  <c r="O19" i="62" s="1"/>
  <c r="P17" i="62"/>
  <c r="Q17" i="62" s="1"/>
  <c r="N17" i="62"/>
  <c r="O17" i="62" s="1"/>
  <c r="M17" i="62"/>
  <c r="P21" i="62"/>
  <c r="Q21" i="62" s="1"/>
  <c r="M21" i="62"/>
  <c r="N21" i="62"/>
  <c r="O21" i="62" s="1"/>
  <c r="P28" i="62"/>
  <c r="Q28" i="62" s="1"/>
  <c r="N28" i="62"/>
  <c r="O28" i="62" s="1"/>
  <c r="M28" i="62"/>
  <c r="P23" i="62"/>
  <c r="Q23" i="62" s="1"/>
  <c r="N23" i="62"/>
  <c r="O23" i="62" s="1"/>
  <c r="M23" i="62"/>
  <c r="P26" i="62"/>
  <c r="Q26" i="62" s="1"/>
  <c r="N26" i="62"/>
  <c r="O26" i="62" s="1"/>
  <c r="M26" i="62"/>
  <c r="M24" i="62"/>
  <c r="N24" i="62"/>
  <c r="O24" i="62" s="1"/>
  <c r="P24" i="62"/>
  <c r="Q24" i="62" s="1"/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10" i="2"/>
  <c r="A10" i="1"/>
  <c r="N1" i="55" l="1"/>
  <c r="D8" i="55"/>
  <c r="F8" i="55" s="1"/>
  <c r="A11" i="55"/>
  <c r="A12" i="55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N1" i="17"/>
  <c r="D10" i="17"/>
  <c r="F10" i="17" s="1"/>
  <c r="A13" i="17"/>
  <c r="A14" i="17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N1" i="19"/>
  <c r="D10" i="19"/>
  <c r="F10" i="19" s="1"/>
  <c r="A13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N1" i="21"/>
  <c r="D8" i="21"/>
  <c r="F8" i="21" s="1"/>
  <c r="A11" i="2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N1" i="37"/>
  <c r="D10" i="37"/>
  <c r="F10" i="37" s="1"/>
  <c r="A13" i="37"/>
  <c r="A14" i="37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N1" i="35"/>
  <c r="D9" i="35"/>
  <c r="F9" i="35" s="1"/>
  <c r="A12" i="35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N1" i="33"/>
  <c r="D6" i="33"/>
  <c r="F6" i="33" s="1"/>
  <c r="A9" i="33"/>
  <c r="A10" i="33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N1" i="31"/>
  <c r="D6" i="31"/>
  <c r="F6" i="31" s="1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N1" i="29"/>
  <c r="D9" i="29"/>
  <c r="F9" i="29" s="1"/>
  <c r="A12" i="29"/>
  <c r="A13" i="29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N1" i="51"/>
  <c r="D6" i="51"/>
  <c r="F6" i="51" s="1"/>
  <c r="A9" i="51"/>
  <c r="A10" i="5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N1" i="58"/>
  <c r="C10" i="58"/>
  <c r="N1" i="53"/>
  <c r="D6" i="53"/>
  <c r="F6" i="53" s="1"/>
  <c r="A9" i="53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C3" i="10"/>
  <c r="N1" i="49"/>
  <c r="D6" i="49"/>
  <c r="F6" i="49" s="1"/>
  <c r="A9" i="49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N1" i="47"/>
  <c r="D6" i="47"/>
  <c r="F6" i="47" s="1"/>
  <c r="A9" i="47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N1" i="45"/>
  <c r="D6" i="45"/>
  <c r="F6" i="45" s="1"/>
  <c r="A9" i="45"/>
  <c r="A10" i="45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N1" i="43"/>
  <c r="D10" i="43"/>
  <c r="F10" i="43" s="1"/>
  <c r="A13" i="43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N1" i="41"/>
  <c r="D12" i="41"/>
  <c r="F12" i="41" s="1"/>
  <c r="A15" i="41"/>
  <c r="A16" i="4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N1" i="4"/>
  <c r="D8" i="4"/>
  <c r="F8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N1" i="15"/>
  <c r="D10" i="15"/>
  <c r="F10" i="15" s="1"/>
  <c r="A13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N1" i="11"/>
  <c r="D12" i="11"/>
  <c r="F12" i="11" s="1"/>
  <c r="A15" i="1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N1" i="13"/>
  <c r="D12" i="13"/>
  <c r="F12" i="13" s="1"/>
  <c r="A15" i="13"/>
  <c r="A16" i="13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O1" i="1"/>
  <c r="E8" i="1"/>
  <c r="G8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O1" i="2"/>
  <c r="E8" i="2"/>
  <c r="G8" i="2" s="1"/>
  <c r="B11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N1" i="6"/>
  <c r="D8" i="6"/>
  <c r="F8" i="6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N1" i="8"/>
  <c r="D8" i="8"/>
  <c r="F8" i="8" s="1"/>
  <c r="A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N1" i="39"/>
  <c r="D13" i="39"/>
  <c r="F13" i="39" s="1"/>
  <c r="A16" i="39"/>
  <c r="A17" i="39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N1" i="25"/>
  <c r="D6" i="25"/>
  <c r="F6" i="25" s="1"/>
  <c r="A9" i="25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N1" i="59"/>
  <c r="D18" i="59"/>
  <c r="U4" i="55"/>
  <c r="U6" i="17"/>
  <c r="U6" i="19"/>
  <c r="U4" i="21"/>
  <c r="U6" i="37"/>
  <c r="U5" i="35"/>
  <c r="U2" i="33"/>
  <c r="U2" i="31"/>
  <c r="U5" i="29"/>
  <c r="U2" i="51"/>
  <c r="C12" i="58"/>
  <c r="E12" i="58"/>
  <c r="F12" i="58" s="1"/>
  <c r="U2" i="53"/>
  <c r="U2" i="49"/>
  <c r="U2" i="47"/>
  <c r="U2" i="45"/>
  <c r="U6" i="43"/>
  <c r="U8" i="41"/>
  <c r="D19" i="41" s="1"/>
  <c r="U4" i="4"/>
  <c r="U6" i="15"/>
  <c r="U8" i="11"/>
  <c r="U8" i="13"/>
  <c r="F20" i="59"/>
  <c r="G20" i="59" s="1"/>
  <c r="F9" i="59"/>
  <c r="G9" i="59" s="1"/>
  <c r="U2" i="25"/>
  <c r="U9" i="39"/>
  <c r="U4" i="8"/>
  <c r="H13" i="8" s="1"/>
  <c r="I13" i="8" s="1"/>
  <c r="U4" i="6"/>
  <c r="F10" i="6" s="1"/>
  <c r="G10" i="6" s="1"/>
  <c r="V4" i="2"/>
  <c r="E14" i="2" s="1"/>
  <c r="V4" i="1"/>
  <c r="G13" i="1" s="1"/>
  <c r="E12" i="2"/>
  <c r="G36" i="2"/>
  <c r="F11" i="6"/>
  <c r="J12" i="6"/>
  <c r="K12" i="6" s="1"/>
  <c r="J13" i="6"/>
  <c r="K13" i="6" s="1"/>
  <c r="J14" i="6"/>
  <c r="K14" i="6" s="1"/>
  <c r="J15" i="6"/>
  <c r="K15" i="6" s="1"/>
  <c r="J16" i="6"/>
  <c r="K16" i="6" s="1"/>
  <c r="J17" i="6"/>
  <c r="K17" i="6" s="1"/>
  <c r="J18" i="6"/>
  <c r="K18" i="6" s="1"/>
  <c r="J19" i="6"/>
  <c r="K19" i="6" s="1"/>
  <c r="J20" i="6"/>
  <c r="K20" i="6" s="1"/>
  <c r="J21" i="6"/>
  <c r="K21" i="6" s="1"/>
  <c r="J22" i="6"/>
  <c r="K22" i="6" s="1"/>
  <c r="J23" i="6"/>
  <c r="K23" i="6" s="1"/>
  <c r="J24" i="6"/>
  <c r="K24" i="6" s="1"/>
  <c r="J25" i="6"/>
  <c r="K25" i="6" s="1"/>
  <c r="J26" i="6"/>
  <c r="K26" i="6" s="1"/>
  <c r="J27" i="6"/>
  <c r="K27" i="6" s="1"/>
  <c r="J28" i="6"/>
  <c r="K28" i="6" s="1"/>
  <c r="J29" i="6"/>
  <c r="K29" i="6" s="1"/>
  <c r="J30" i="6"/>
  <c r="K30" i="6" s="1"/>
  <c r="J31" i="6"/>
  <c r="K31" i="6" s="1"/>
  <c r="J32" i="6"/>
  <c r="K32" i="6" s="1"/>
  <c r="J33" i="6"/>
  <c r="K33" i="6" s="1"/>
  <c r="J34" i="6"/>
  <c r="K34" i="6" s="1"/>
  <c r="J35" i="6"/>
  <c r="K35" i="6" s="1"/>
  <c r="H36" i="6"/>
  <c r="I36" i="6" s="1"/>
  <c r="D37" i="6"/>
  <c r="H37" i="6"/>
  <c r="I37" i="6" s="1"/>
  <c r="H11" i="8"/>
  <c r="I11" i="8" s="1"/>
  <c r="H15" i="8"/>
  <c r="I15" i="8" s="1"/>
  <c r="F18" i="8"/>
  <c r="F20" i="8"/>
  <c r="F22" i="8"/>
  <c r="F24" i="8"/>
  <c r="F26" i="8"/>
  <c r="F28" i="8"/>
  <c r="F30" i="8"/>
  <c r="F31" i="8"/>
  <c r="F32" i="8"/>
  <c r="F33" i="8"/>
  <c r="F34" i="8"/>
  <c r="F35" i="8"/>
  <c r="F36" i="8"/>
  <c r="F37" i="8"/>
  <c r="D15" i="39"/>
  <c r="F15" i="39"/>
  <c r="H15" i="39"/>
  <c r="I15" i="39" s="1"/>
  <c r="J15" i="39"/>
  <c r="K15" i="39" s="1"/>
  <c r="D16" i="39"/>
  <c r="F16" i="39"/>
  <c r="H16" i="39"/>
  <c r="I16" i="39" s="1"/>
  <c r="J16" i="39"/>
  <c r="K16" i="39" s="1"/>
  <c r="D17" i="39"/>
  <c r="F17" i="39"/>
  <c r="H17" i="39"/>
  <c r="I17" i="39" s="1"/>
  <c r="J17" i="39"/>
  <c r="K17" i="39" s="1"/>
  <c r="D18" i="39"/>
  <c r="F18" i="39"/>
  <c r="H18" i="39"/>
  <c r="I18" i="39" s="1"/>
  <c r="J18" i="39"/>
  <c r="K18" i="39" s="1"/>
  <c r="D19" i="39"/>
  <c r="F19" i="39"/>
  <c r="H19" i="39"/>
  <c r="I19" i="39" s="1"/>
  <c r="J19" i="39"/>
  <c r="K19" i="39" s="1"/>
  <c r="D20" i="39"/>
  <c r="F20" i="39"/>
  <c r="H20" i="39"/>
  <c r="I20" i="39" s="1"/>
  <c r="J20" i="39"/>
  <c r="K20" i="39" s="1"/>
  <c r="D21" i="39"/>
  <c r="F21" i="39"/>
  <c r="H21" i="39"/>
  <c r="I21" i="39" s="1"/>
  <c r="J21" i="39"/>
  <c r="K21" i="39" s="1"/>
  <c r="D22" i="39"/>
  <c r="F22" i="39"/>
  <c r="H22" i="39"/>
  <c r="I22" i="39" s="1"/>
  <c r="J22" i="39"/>
  <c r="K22" i="39" s="1"/>
  <c r="D23" i="39"/>
  <c r="F23" i="39"/>
  <c r="H23" i="39"/>
  <c r="I23" i="39" s="1"/>
  <c r="J23" i="39"/>
  <c r="K23" i="39" s="1"/>
  <c r="D24" i="39"/>
  <c r="F24" i="39"/>
  <c r="H24" i="39"/>
  <c r="I24" i="39" s="1"/>
  <c r="J24" i="39"/>
  <c r="K24" i="39" s="1"/>
  <c r="D25" i="39"/>
  <c r="F25" i="39"/>
  <c r="H25" i="39"/>
  <c r="I25" i="39" s="1"/>
  <c r="J25" i="39"/>
  <c r="K25" i="39" s="1"/>
  <c r="D26" i="39"/>
  <c r="F26" i="39"/>
  <c r="H26" i="39"/>
  <c r="I26" i="39" s="1"/>
  <c r="J26" i="39"/>
  <c r="K26" i="39" s="1"/>
  <c r="D27" i="39"/>
  <c r="F27" i="39"/>
  <c r="H27" i="39"/>
  <c r="I27" i="39" s="1"/>
  <c r="J27" i="39"/>
  <c r="K27" i="39" s="1"/>
  <c r="D28" i="39"/>
  <c r="F28" i="39"/>
  <c r="H28" i="39"/>
  <c r="I28" i="39" s="1"/>
  <c r="J28" i="39"/>
  <c r="K28" i="39" s="1"/>
  <c r="D29" i="39"/>
  <c r="F29" i="39"/>
  <c r="H29" i="39"/>
  <c r="I29" i="39" s="1"/>
  <c r="J29" i="39"/>
  <c r="K29" i="39" s="1"/>
  <c r="D30" i="39"/>
  <c r="F30" i="39"/>
  <c r="H30" i="39"/>
  <c r="I30" i="39" s="1"/>
  <c r="J30" i="39"/>
  <c r="K30" i="39" s="1"/>
  <c r="D31" i="39"/>
  <c r="F31" i="39"/>
  <c r="H31" i="39"/>
  <c r="I31" i="39" s="1"/>
  <c r="J31" i="39"/>
  <c r="K31" i="39" s="1"/>
  <c r="D32" i="39"/>
  <c r="F32" i="39"/>
  <c r="H32" i="39"/>
  <c r="I32" i="39" s="1"/>
  <c r="J32" i="39"/>
  <c r="K32" i="39" s="1"/>
  <c r="D33" i="39"/>
  <c r="F33" i="39"/>
  <c r="H33" i="39"/>
  <c r="I33" i="39" s="1"/>
  <c r="J33" i="39"/>
  <c r="K33" i="39" s="1"/>
  <c r="D34" i="39"/>
  <c r="F34" i="39"/>
  <c r="H34" i="39"/>
  <c r="I34" i="39" s="1"/>
  <c r="J34" i="39"/>
  <c r="K34" i="39" s="1"/>
  <c r="D35" i="39"/>
  <c r="F35" i="39"/>
  <c r="H35" i="39"/>
  <c r="I35" i="39" s="1"/>
  <c r="J35" i="39"/>
  <c r="K35" i="39" s="1"/>
  <c r="D36" i="39"/>
  <c r="F36" i="39"/>
  <c r="H36" i="39"/>
  <c r="I36" i="39" s="1"/>
  <c r="J36" i="39"/>
  <c r="K36" i="39" s="1"/>
  <c r="D37" i="39"/>
  <c r="F37" i="39"/>
  <c r="H37" i="39"/>
  <c r="I37" i="39" s="1"/>
  <c r="J37" i="39"/>
  <c r="K37" i="39" s="1"/>
  <c r="D38" i="39"/>
  <c r="F38" i="39"/>
  <c r="H38" i="39"/>
  <c r="I38" i="39" s="1"/>
  <c r="J38" i="39"/>
  <c r="K38" i="39" s="1"/>
  <c r="D39" i="39"/>
  <c r="F39" i="39"/>
  <c r="H39" i="39"/>
  <c r="I39" i="39" s="1"/>
  <c r="J39" i="39"/>
  <c r="K39" i="39" s="1"/>
  <c r="D40" i="39"/>
  <c r="F40" i="39"/>
  <c r="H40" i="39"/>
  <c r="I40" i="39" s="1"/>
  <c r="J40" i="39"/>
  <c r="K40" i="39" s="1"/>
  <c r="D41" i="39"/>
  <c r="F41" i="39"/>
  <c r="H41" i="39"/>
  <c r="I41" i="39" s="1"/>
  <c r="J41" i="39"/>
  <c r="K41" i="39" s="1"/>
  <c r="D42" i="39"/>
  <c r="F42" i="39"/>
  <c r="H42" i="39"/>
  <c r="I42" i="39" s="1"/>
  <c r="J42" i="39"/>
  <c r="K42" i="39" s="1"/>
  <c r="F8" i="25"/>
  <c r="J8" i="25"/>
  <c r="K8" i="25" s="1"/>
  <c r="F9" i="25"/>
  <c r="J9" i="25"/>
  <c r="K9" i="25" s="1"/>
  <c r="F10" i="25"/>
  <c r="J10" i="25"/>
  <c r="K10" i="25" s="1"/>
  <c r="F11" i="25"/>
  <c r="J11" i="25"/>
  <c r="K11" i="25" s="1"/>
  <c r="F12" i="25"/>
  <c r="J12" i="25"/>
  <c r="K12" i="25" s="1"/>
  <c r="F13" i="25"/>
  <c r="J13" i="25"/>
  <c r="K13" i="25" s="1"/>
  <c r="F14" i="25"/>
  <c r="J14" i="25"/>
  <c r="K14" i="25" s="1"/>
  <c r="F15" i="25"/>
  <c r="J15" i="25"/>
  <c r="K15" i="25" s="1"/>
  <c r="F16" i="25"/>
  <c r="J16" i="25"/>
  <c r="K16" i="25" s="1"/>
  <c r="F17" i="25"/>
  <c r="J17" i="25"/>
  <c r="K17" i="25" s="1"/>
  <c r="F18" i="25"/>
  <c r="J18" i="25"/>
  <c r="K18" i="25" s="1"/>
  <c r="F19" i="25"/>
  <c r="J19" i="25"/>
  <c r="K19" i="25" s="1"/>
  <c r="F20" i="25"/>
  <c r="J20" i="25"/>
  <c r="K20" i="25" s="1"/>
  <c r="F21" i="25"/>
  <c r="J21" i="25"/>
  <c r="K21" i="25" s="1"/>
  <c r="F22" i="25"/>
  <c r="J22" i="25"/>
  <c r="K22" i="25" s="1"/>
  <c r="F23" i="25"/>
  <c r="J23" i="25"/>
  <c r="K23" i="25" s="1"/>
  <c r="F24" i="25"/>
  <c r="J24" i="25"/>
  <c r="K24" i="25" s="1"/>
  <c r="F25" i="25"/>
  <c r="J25" i="25"/>
  <c r="K25" i="25" s="1"/>
  <c r="F26" i="25"/>
  <c r="J26" i="25"/>
  <c r="K26" i="25" s="1"/>
  <c r="F27" i="25"/>
  <c r="J27" i="25"/>
  <c r="K27" i="25" s="1"/>
  <c r="F28" i="25"/>
  <c r="J28" i="25"/>
  <c r="K28" i="25" s="1"/>
  <c r="F29" i="25"/>
  <c r="J29" i="25"/>
  <c r="K29" i="25" s="1"/>
  <c r="F30" i="25"/>
  <c r="J30" i="25"/>
  <c r="K30" i="25" s="1"/>
  <c r="F31" i="25"/>
  <c r="J31" i="25"/>
  <c r="K31" i="25" s="1"/>
  <c r="F32" i="25"/>
  <c r="J32" i="25"/>
  <c r="K32" i="25" s="1"/>
  <c r="F33" i="25"/>
  <c r="J33" i="25"/>
  <c r="K33" i="25" s="1"/>
  <c r="F34" i="25"/>
  <c r="J34" i="25"/>
  <c r="K34" i="25" s="1"/>
  <c r="F35" i="25"/>
  <c r="J35" i="25"/>
  <c r="K35" i="25" s="1"/>
  <c r="D14" i="13"/>
  <c r="F14" i="13"/>
  <c r="H14" i="13"/>
  <c r="I14" i="13" s="1"/>
  <c r="J14" i="13"/>
  <c r="K14" i="13" s="1"/>
  <c r="D15" i="13"/>
  <c r="F15" i="13"/>
  <c r="H15" i="13"/>
  <c r="I15" i="13" s="1"/>
  <c r="J15" i="13"/>
  <c r="K15" i="13" s="1"/>
  <c r="D16" i="13"/>
  <c r="F16" i="13"/>
  <c r="H16" i="13"/>
  <c r="I16" i="13" s="1"/>
  <c r="J16" i="13"/>
  <c r="K16" i="13" s="1"/>
  <c r="D17" i="13"/>
  <c r="F17" i="13"/>
  <c r="H17" i="13"/>
  <c r="I17" i="13" s="1"/>
  <c r="J17" i="13"/>
  <c r="K17" i="13" s="1"/>
  <c r="D18" i="13"/>
  <c r="F18" i="13"/>
  <c r="H18" i="13"/>
  <c r="I18" i="13" s="1"/>
  <c r="J18" i="13"/>
  <c r="K18" i="13" s="1"/>
  <c r="D19" i="13"/>
  <c r="F19" i="13"/>
  <c r="H19" i="13"/>
  <c r="I19" i="13" s="1"/>
  <c r="J19" i="13"/>
  <c r="K19" i="13" s="1"/>
  <c r="D20" i="13"/>
  <c r="F20" i="13"/>
  <c r="H20" i="13"/>
  <c r="I20" i="13" s="1"/>
  <c r="J20" i="13"/>
  <c r="K20" i="13" s="1"/>
  <c r="D21" i="13"/>
  <c r="F21" i="13"/>
  <c r="H21" i="13"/>
  <c r="I21" i="13" s="1"/>
  <c r="J21" i="13"/>
  <c r="K21" i="13" s="1"/>
  <c r="D22" i="13"/>
  <c r="F22" i="13"/>
  <c r="H22" i="13"/>
  <c r="I22" i="13" s="1"/>
  <c r="J22" i="13"/>
  <c r="K22" i="13" s="1"/>
  <c r="D23" i="13"/>
  <c r="F23" i="13"/>
  <c r="H23" i="13"/>
  <c r="I23" i="13" s="1"/>
  <c r="J23" i="13"/>
  <c r="K23" i="13" s="1"/>
  <c r="D24" i="13"/>
  <c r="F24" i="13"/>
  <c r="H24" i="13"/>
  <c r="I24" i="13" s="1"/>
  <c r="J24" i="13"/>
  <c r="K24" i="13" s="1"/>
  <c r="D25" i="13"/>
  <c r="F25" i="13"/>
  <c r="H25" i="13"/>
  <c r="I25" i="13" s="1"/>
  <c r="J25" i="13"/>
  <c r="K25" i="13" s="1"/>
  <c r="D26" i="13"/>
  <c r="F26" i="13"/>
  <c r="H26" i="13"/>
  <c r="I26" i="13" s="1"/>
  <c r="J26" i="13"/>
  <c r="K26" i="13" s="1"/>
  <c r="D27" i="13"/>
  <c r="F27" i="13"/>
  <c r="H27" i="13"/>
  <c r="I27" i="13" s="1"/>
  <c r="J27" i="13"/>
  <c r="K27" i="13" s="1"/>
  <c r="D28" i="13"/>
  <c r="F28" i="13"/>
  <c r="H28" i="13"/>
  <c r="I28" i="13" s="1"/>
  <c r="J28" i="13"/>
  <c r="K28" i="13" s="1"/>
  <c r="D29" i="13"/>
  <c r="F29" i="13"/>
  <c r="H29" i="13"/>
  <c r="I29" i="13" s="1"/>
  <c r="J29" i="13"/>
  <c r="K29" i="13" s="1"/>
  <c r="D30" i="13"/>
  <c r="F30" i="13"/>
  <c r="H30" i="13"/>
  <c r="I30" i="13" s="1"/>
  <c r="J30" i="13"/>
  <c r="K30" i="13" s="1"/>
  <c r="D31" i="13"/>
  <c r="F31" i="13"/>
  <c r="H31" i="13"/>
  <c r="I31" i="13" s="1"/>
  <c r="J31" i="13"/>
  <c r="K31" i="13" s="1"/>
  <c r="D32" i="13"/>
  <c r="F32" i="13"/>
  <c r="H32" i="13"/>
  <c r="I32" i="13" s="1"/>
  <c r="J32" i="13"/>
  <c r="K32" i="13" s="1"/>
  <c r="D33" i="13"/>
  <c r="F33" i="13"/>
  <c r="H33" i="13"/>
  <c r="I33" i="13" s="1"/>
  <c r="J33" i="13"/>
  <c r="K33" i="13" s="1"/>
  <c r="D34" i="13"/>
  <c r="F34" i="13"/>
  <c r="H34" i="13"/>
  <c r="I34" i="13" s="1"/>
  <c r="J34" i="13"/>
  <c r="K34" i="13" s="1"/>
  <c r="D35" i="13"/>
  <c r="F35" i="13"/>
  <c r="H35" i="13"/>
  <c r="I35" i="13" s="1"/>
  <c r="J35" i="13"/>
  <c r="K35" i="13" s="1"/>
  <c r="D36" i="13"/>
  <c r="F36" i="13"/>
  <c r="H36" i="13"/>
  <c r="I36" i="13" s="1"/>
  <c r="J36" i="13"/>
  <c r="K36" i="13" s="1"/>
  <c r="D37" i="13"/>
  <c r="F37" i="13"/>
  <c r="H37" i="13"/>
  <c r="I37" i="13" s="1"/>
  <c r="J37" i="13"/>
  <c r="K37" i="13" s="1"/>
  <c r="D38" i="13"/>
  <c r="F38" i="13"/>
  <c r="H38" i="13"/>
  <c r="I38" i="13" s="1"/>
  <c r="J38" i="13"/>
  <c r="K38" i="13" s="1"/>
  <c r="D39" i="13"/>
  <c r="F39" i="13"/>
  <c r="H39" i="13"/>
  <c r="I39" i="13" s="1"/>
  <c r="J39" i="13"/>
  <c r="K39" i="13" s="1"/>
  <c r="D40" i="13"/>
  <c r="F40" i="13"/>
  <c r="H40" i="13"/>
  <c r="I40" i="13" s="1"/>
  <c r="J40" i="13"/>
  <c r="K40" i="13" s="1"/>
  <c r="D41" i="13"/>
  <c r="F41" i="13"/>
  <c r="H41" i="13"/>
  <c r="I41" i="13" s="1"/>
  <c r="J41" i="13"/>
  <c r="K41" i="13" s="1"/>
  <c r="F14" i="11"/>
  <c r="J14" i="11"/>
  <c r="K14" i="11" s="1"/>
  <c r="F15" i="11"/>
  <c r="J15" i="11"/>
  <c r="K15" i="11" s="1"/>
  <c r="F16" i="11"/>
  <c r="J16" i="11"/>
  <c r="K16" i="11" s="1"/>
  <c r="F17" i="11"/>
  <c r="J17" i="11"/>
  <c r="K17" i="11" s="1"/>
  <c r="F18" i="11"/>
  <c r="J18" i="11"/>
  <c r="K18" i="11" s="1"/>
  <c r="F19" i="11"/>
  <c r="J19" i="11"/>
  <c r="K19" i="11" s="1"/>
  <c r="F20" i="11"/>
  <c r="J20" i="11"/>
  <c r="K20" i="11" s="1"/>
  <c r="F21" i="11"/>
  <c r="J21" i="11"/>
  <c r="K21" i="11" s="1"/>
  <c r="F22" i="11"/>
  <c r="J22" i="11"/>
  <c r="K22" i="11" s="1"/>
  <c r="F23" i="11"/>
  <c r="J23" i="11"/>
  <c r="K23" i="11" s="1"/>
  <c r="F24" i="11"/>
  <c r="J24" i="11"/>
  <c r="K24" i="11" s="1"/>
  <c r="F25" i="11"/>
  <c r="J25" i="11"/>
  <c r="K25" i="11" s="1"/>
  <c r="F26" i="11"/>
  <c r="J26" i="11"/>
  <c r="K26" i="11" s="1"/>
  <c r="F27" i="11"/>
  <c r="J27" i="11"/>
  <c r="K27" i="11" s="1"/>
  <c r="F28" i="11"/>
  <c r="J28" i="11"/>
  <c r="K28" i="11" s="1"/>
  <c r="F29" i="11"/>
  <c r="J29" i="11"/>
  <c r="K29" i="11" s="1"/>
  <c r="F30" i="11"/>
  <c r="J30" i="11"/>
  <c r="K30" i="11" s="1"/>
  <c r="F31" i="11"/>
  <c r="J31" i="11"/>
  <c r="K31" i="11" s="1"/>
  <c r="F32" i="11"/>
  <c r="H32" i="11"/>
  <c r="I32" i="11" s="1"/>
  <c r="J32" i="11"/>
  <c r="K32" i="11" s="1"/>
  <c r="D33" i="11"/>
  <c r="F33" i="11"/>
  <c r="H33" i="11"/>
  <c r="I33" i="11" s="1"/>
  <c r="J33" i="11"/>
  <c r="K33" i="11" s="1"/>
  <c r="D34" i="11"/>
  <c r="F34" i="11"/>
  <c r="H34" i="11"/>
  <c r="I34" i="11" s="1"/>
  <c r="J34" i="11"/>
  <c r="K34" i="11" s="1"/>
  <c r="D35" i="11"/>
  <c r="F35" i="11"/>
  <c r="H35" i="11"/>
  <c r="I35" i="11" s="1"/>
  <c r="J35" i="11"/>
  <c r="K35" i="11" s="1"/>
  <c r="D36" i="11"/>
  <c r="F36" i="11"/>
  <c r="H36" i="11"/>
  <c r="I36" i="11" s="1"/>
  <c r="J36" i="11"/>
  <c r="K36" i="11" s="1"/>
  <c r="D37" i="11"/>
  <c r="F37" i="11"/>
  <c r="H37" i="11"/>
  <c r="I37" i="11" s="1"/>
  <c r="J37" i="11"/>
  <c r="K37" i="11" s="1"/>
  <c r="D38" i="11"/>
  <c r="F38" i="11"/>
  <c r="H38" i="11"/>
  <c r="I38" i="11" s="1"/>
  <c r="J38" i="11"/>
  <c r="K38" i="11" s="1"/>
  <c r="D39" i="11"/>
  <c r="F39" i="11"/>
  <c r="H39" i="11"/>
  <c r="I39" i="11" s="1"/>
  <c r="J39" i="11"/>
  <c r="K39" i="11" s="1"/>
  <c r="D40" i="11"/>
  <c r="F40" i="11"/>
  <c r="H40" i="11"/>
  <c r="I40" i="11" s="1"/>
  <c r="J40" i="11"/>
  <c r="K40" i="11" s="1"/>
  <c r="D41" i="11"/>
  <c r="F41" i="11"/>
  <c r="H41" i="11"/>
  <c r="I41" i="11" s="1"/>
  <c r="J41" i="11"/>
  <c r="K41" i="11" s="1"/>
  <c r="D12" i="15"/>
  <c r="F12" i="15"/>
  <c r="H12" i="15"/>
  <c r="I12" i="15" s="1"/>
  <c r="J12" i="15"/>
  <c r="K12" i="15" s="1"/>
  <c r="D13" i="15"/>
  <c r="F13" i="15"/>
  <c r="H13" i="15"/>
  <c r="I13" i="15" s="1"/>
  <c r="J13" i="15"/>
  <c r="K13" i="15" s="1"/>
  <c r="D14" i="15"/>
  <c r="F14" i="15"/>
  <c r="H14" i="15"/>
  <c r="I14" i="15" s="1"/>
  <c r="J14" i="15"/>
  <c r="K14" i="15" s="1"/>
  <c r="D15" i="15"/>
  <c r="F15" i="15"/>
  <c r="H15" i="15"/>
  <c r="I15" i="15" s="1"/>
  <c r="J15" i="15"/>
  <c r="K15" i="15" s="1"/>
  <c r="D16" i="15"/>
  <c r="F16" i="15"/>
  <c r="H16" i="15"/>
  <c r="I16" i="15" s="1"/>
  <c r="J16" i="15"/>
  <c r="K16" i="15" s="1"/>
  <c r="D17" i="15"/>
  <c r="F17" i="15"/>
  <c r="H17" i="15"/>
  <c r="I17" i="15" s="1"/>
  <c r="J17" i="15"/>
  <c r="K17" i="15" s="1"/>
  <c r="D18" i="15"/>
  <c r="F18" i="15"/>
  <c r="H18" i="15"/>
  <c r="I18" i="15" s="1"/>
  <c r="J18" i="15"/>
  <c r="K18" i="15" s="1"/>
  <c r="D19" i="15"/>
  <c r="F19" i="15"/>
  <c r="H19" i="15"/>
  <c r="I19" i="15" s="1"/>
  <c r="J19" i="15"/>
  <c r="K19" i="15" s="1"/>
  <c r="D20" i="15"/>
  <c r="F20" i="15"/>
  <c r="H20" i="15"/>
  <c r="I20" i="15" s="1"/>
  <c r="J20" i="15"/>
  <c r="K20" i="15" s="1"/>
  <c r="D21" i="15"/>
  <c r="F21" i="15"/>
  <c r="H21" i="15"/>
  <c r="I21" i="15" s="1"/>
  <c r="J21" i="15"/>
  <c r="K21" i="15" s="1"/>
  <c r="D22" i="15"/>
  <c r="F22" i="15"/>
  <c r="H22" i="15"/>
  <c r="I22" i="15" s="1"/>
  <c r="J22" i="15"/>
  <c r="K22" i="15" s="1"/>
  <c r="D23" i="15"/>
  <c r="F23" i="15"/>
  <c r="H23" i="15"/>
  <c r="I23" i="15" s="1"/>
  <c r="J23" i="15"/>
  <c r="K23" i="15" s="1"/>
  <c r="D24" i="15"/>
  <c r="F24" i="15"/>
  <c r="H24" i="15"/>
  <c r="I24" i="15" s="1"/>
  <c r="J24" i="15"/>
  <c r="K24" i="15" s="1"/>
  <c r="D25" i="15"/>
  <c r="F25" i="15"/>
  <c r="H25" i="15"/>
  <c r="I25" i="15" s="1"/>
  <c r="J25" i="15"/>
  <c r="K25" i="15" s="1"/>
  <c r="D26" i="15"/>
  <c r="F26" i="15"/>
  <c r="H26" i="15"/>
  <c r="I26" i="15" s="1"/>
  <c r="J26" i="15"/>
  <c r="K26" i="15" s="1"/>
  <c r="D27" i="15"/>
  <c r="F27" i="15"/>
  <c r="H27" i="15"/>
  <c r="I27" i="15" s="1"/>
  <c r="J27" i="15"/>
  <c r="K27" i="15" s="1"/>
  <c r="D28" i="15"/>
  <c r="F28" i="15"/>
  <c r="H28" i="15"/>
  <c r="I28" i="15" s="1"/>
  <c r="J28" i="15"/>
  <c r="K28" i="15" s="1"/>
  <c r="D29" i="15"/>
  <c r="F29" i="15"/>
  <c r="H29" i="15"/>
  <c r="I29" i="15" s="1"/>
  <c r="J29" i="15"/>
  <c r="K29" i="15" s="1"/>
  <c r="D30" i="15"/>
  <c r="F30" i="15"/>
  <c r="H30" i="15"/>
  <c r="I30" i="15" s="1"/>
  <c r="J30" i="15"/>
  <c r="K30" i="15" s="1"/>
  <c r="D31" i="15"/>
  <c r="F31" i="15"/>
  <c r="H31" i="15"/>
  <c r="I31" i="15" s="1"/>
  <c r="J31" i="15"/>
  <c r="K31" i="15" s="1"/>
  <c r="D32" i="15"/>
  <c r="F32" i="15"/>
  <c r="H32" i="15"/>
  <c r="I32" i="15" s="1"/>
  <c r="J32" i="15"/>
  <c r="K32" i="15" s="1"/>
  <c r="D33" i="15"/>
  <c r="F33" i="15"/>
  <c r="H33" i="15"/>
  <c r="I33" i="15" s="1"/>
  <c r="J33" i="15"/>
  <c r="K33" i="15" s="1"/>
  <c r="D34" i="15"/>
  <c r="F34" i="15"/>
  <c r="H34" i="15"/>
  <c r="I34" i="15" s="1"/>
  <c r="J34" i="15"/>
  <c r="K34" i="15" s="1"/>
  <c r="D35" i="15"/>
  <c r="F35" i="15"/>
  <c r="H35" i="15"/>
  <c r="I35" i="15" s="1"/>
  <c r="J35" i="15"/>
  <c r="K35" i="15" s="1"/>
  <c r="D36" i="15"/>
  <c r="F36" i="15"/>
  <c r="H36" i="15"/>
  <c r="I36" i="15" s="1"/>
  <c r="J36" i="15"/>
  <c r="K36" i="15" s="1"/>
  <c r="D37" i="15"/>
  <c r="F37" i="15"/>
  <c r="H37" i="15"/>
  <c r="I37" i="15" s="1"/>
  <c r="J37" i="15"/>
  <c r="K37" i="15" s="1"/>
  <c r="D38" i="15"/>
  <c r="F38" i="15"/>
  <c r="H38" i="15"/>
  <c r="I38" i="15" s="1"/>
  <c r="J38" i="15"/>
  <c r="K38" i="15" s="1"/>
  <c r="D39" i="15"/>
  <c r="F39" i="15"/>
  <c r="H39" i="15"/>
  <c r="I39" i="15" s="1"/>
  <c r="J39" i="15"/>
  <c r="K39" i="15" s="1"/>
  <c r="D10" i="4"/>
  <c r="F10" i="4"/>
  <c r="H10" i="4"/>
  <c r="I10" i="4" s="1"/>
  <c r="J10" i="4"/>
  <c r="K10" i="4" s="1"/>
  <c r="D11" i="4"/>
  <c r="F11" i="4"/>
  <c r="H11" i="4"/>
  <c r="I11" i="4" s="1"/>
  <c r="J11" i="4"/>
  <c r="K11" i="4" s="1"/>
  <c r="D12" i="4"/>
  <c r="F12" i="4"/>
  <c r="H12" i="4"/>
  <c r="I12" i="4" s="1"/>
  <c r="J12" i="4"/>
  <c r="K12" i="4" s="1"/>
  <c r="D13" i="4"/>
  <c r="F13" i="4"/>
  <c r="H13" i="4"/>
  <c r="I13" i="4" s="1"/>
  <c r="J13" i="4"/>
  <c r="K13" i="4" s="1"/>
  <c r="D14" i="4"/>
  <c r="F14" i="4"/>
  <c r="H14" i="4"/>
  <c r="I14" i="4" s="1"/>
  <c r="J14" i="4"/>
  <c r="K14" i="4" s="1"/>
  <c r="D15" i="4"/>
  <c r="F15" i="4"/>
  <c r="H15" i="4"/>
  <c r="I15" i="4" s="1"/>
  <c r="J15" i="4"/>
  <c r="K15" i="4" s="1"/>
  <c r="D16" i="4"/>
  <c r="F16" i="4"/>
  <c r="H16" i="4"/>
  <c r="I16" i="4" s="1"/>
  <c r="J16" i="4"/>
  <c r="K16" i="4" s="1"/>
  <c r="D17" i="4"/>
  <c r="F17" i="4"/>
  <c r="H17" i="4"/>
  <c r="I17" i="4" s="1"/>
  <c r="J17" i="4"/>
  <c r="K17" i="4" s="1"/>
  <c r="D18" i="4"/>
  <c r="F18" i="4"/>
  <c r="H18" i="4"/>
  <c r="I18" i="4" s="1"/>
  <c r="J18" i="4"/>
  <c r="K18" i="4" s="1"/>
  <c r="D19" i="4"/>
  <c r="F19" i="4"/>
  <c r="H19" i="4"/>
  <c r="I19" i="4" s="1"/>
  <c r="J19" i="4"/>
  <c r="K19" i="4" s="1"/>
  <c r="D20" i="4"/>
  <c r="F20" i="4"/>
  <c r="H20" i="4"/>
  <c r="I20" i="4" s="1"/>
  <c r="J20" i="4"/>
  <c r="K20" i="4" s="1"/>
  <c r="D21" i="4"/>
  <c r="F21" i="4"/>
  <c r="H21" i="4"/>
  <c r="I21" i="4" s="1"/>
  <c r="J21" i="4"/>
  <c r="K21" i="4" s="1"/>
  <c r="D22" i="4"/>
  <c r="F22" i="4"/>
  <c r="H22" i="4"/>
  <c r="I22" i="4" s="1"/>
  <c r="J22" i="4"/>
  <c r="K22" i="4" s="1"/>
  <c r="D23" i="4"/>
  <c r="F23" i="4"/>
  <c r="H23" i="4"/>
  <c r="I23" i="4" s="1"/>
  <c r="J23" i="4"/>
  <c r="K23" i="4" s="1"/>
  <c r="D24" i="4"/>
  <c r="F24" i="4"/>
  <c r="H24" i="4"/>
  <c r="I24" i="4" s="1"/>
  <c r="J24" i="4"/>
  <c r="K24" i="4" s="1"/>
  <c r="D25" i="4"/>
  <c r="F25" i="4"/>
  <c r="H25" i="4"/>
  <c r="I25" i="4" s="1"/>
  <c r="J25" i="4"/>
  <c r="K25" i="4" s="1"/>
  <c r="D26" i="4"/>
  <c r="F26" i="4"/>
  <c r="H26" i="4"/>
  <c r="I26" i="4" s="1"/>
  <c r="J26" i="4"/>
  <c r="K26" i="4" s="1"/>
  <c r="D27" i="4"/>
  <c r="F27" i="4"/>
  <c r="H27" i="4"/>
  <c r="I27" i="4" s="1"/>
  <c r="J27" i="4"/>
  <c r="K27" i="4" s="1"/>
  <c r="D28" i="4"/>
  <c r="F28" i="4"/>
  <c r="H28" i="4"/>
  <c r="I28" i="4" s="1"/>
  <c r="J28" i="4"/>
  <c r="K28" i="4" s="1"/>
  <c r="D29" i="4"/>
  <c r="F29" i="4"/>
  <c r="H29" i="4"/>
  <c r="I29" i="4" s="1"/>
  <c r="J29" i="4"/>
  <c r="K29" i="4" s="1"/>
  <c r="D30" i="4"/>
  <c r="F30" i="4"/>
  <c r="H30" i="4"/>
  <c r="I30" i="4" s="1"/>
  <c r="J30" i="4"/>
  <c r="K30" i="4" s="1"/>
  <c r="D31" i="4"/>
  <c r="F31" i="4"/>
  <c r="H31" i="4"/>
  <c r="I31" i="4" s="1"/>
  <c r="J31" i="4"/>
  <c r="K31" i="4" s="1"/>
  <c r="D32" i="4"/>
  <c r="F32" i="4"/>
  <c r="H32" i="4"/>
  <c r="I32" i="4" s="1"/>
  <c r="J32" i="4"/>
  <c r="K32" i="4" s="1"/>
  <c r="D33" i="4"/>
  <c r="F33" i="4"/>
  <c r="H33" i="4"/>
  <c r="I33" i="4" s="1"/>
  <c r="J33" i="4"/>
  <c r="K33" i="4" s="1"/>
  <c r="D34" i="4"/>
  <c r="F34" i="4"/>
  <c r="H34" i="4"/>
  <c r="I34" i="4" s="1"/>
  <c r="J34" i="4"/>
  <c r="K34" i="4" s="1"/>
  <c r="D35" i="4"/>
  <c r="F35" i="4"/>
  <c r="H35" i="4"/>
  <c r="I35" i="4" s="1"/>
  <c r="J35" i="4"/>
  <c r="K35" i="4" s="1"/>
  <c r="D36" i="4"/>
  <c r="F36" i="4"/>
  <c r="H36" i="4"/>
  <c r="I36" i="4" s="1"/>
  <c r="J36" i="4"/>
  <c r="K36" i="4" s="1"/>
  <c r="D37" i="4"/>
  <c r="F37" i="4"/>
  <c r="H37" i="4"/>
  <c r="I37" i="4" s="1"/>
  <c r="J37" i="4"/>
  <c r="K37" i="4" s="1"/>
  <c r="F14" i="41"/>
  <c r="H14" i="41"/>
  <c r="I14" i="41" s="1"/>
  <c r="J14" i="41"/>
  <c r="K14" i="41" s="1"/>
  <c r="D15" i="41"/>
  <c r="F15" i="41"/>
  <c r="H15" i="41"/>
  <c r="I15" i="41" s="1"/>
  <c r="J15" i="41"/>
  <c r="K15" i="41" s="1"/>
  <c r="D16" i="41"/>
  <c r="F16" i="41"/>
  <c r="H16" i="41"/>
  <c r="I16" i="41" s="1"/>
  <c r="J16" i="41"/>
  <c r="K16" i="41" s="1"/>
  <c r="D17" i="41"/>
  <c r="F17" i="41"/>
  <c r="H17" i="41"/>
  <c r="I17" i="41" s="1"/>
  <c r="J17" i="41"/>
  <c r="K17" i="41" s="1"/>
  <c r="D18" i="41"/>
  <c r="F18" i="41"/>
  <c r="H18" i="41"/>
  <c r="I18" i="41" s="1"/>
  <c r="J18" i="41"/>
  <c r="K18" i="41" s="1"/>
  <c r="F19" i="41"/>
  <c r="H19" i="41"/>
  <c r="I19" i="41" s="1"/>
  <c r="J19" i="41"/>
  <c r="K19" i="41" s="1"/>
  <c r="D20" i="41"/>
  <c r="F20" i="41"/>
  <c r="H20" i="41"/>
  <c r="I20" i="41" s="1"/>
  <c r="J20" i="41"/>
  <c r="K20" i="41" s="1"/>
  <c r="D21" i="41"/>
  <c r="F21" i="41"/>
  <c r="H21" i="41"/>
  <c r="I21" i="41" s="1"/>
  <c r="J21" i="41"/>
  <c r="K21" i="41" s="1"/>
  <c r="D22" i="41"/>
  <c r="F22" i="41"/>
  <c r="H22" i="41"/>
  <c r="I22" i="41" s="1"/>
  <c r="J22" i="41"/>
  <c r="K22" i="41" s="1"/>
  <c r="D23" i="41"/>
  <c r="F23" i="41"/>
  <c r="H23" i="41"/>
  <c r="I23" i="41" s="1"/>
  <c r="J23" i="41"/>
  <c r="K23" i="41" s="1"/>
  <c r="D24" i="41"/>
  <c r="F24" i="41"/>
  <c r="H24" i="41"/>
  <c r="I24" i="41" s="1"/>
  <c r="J24" i="41"/>
  <c r="K24" i="41" s="1"/>
  <c r="D25" i="41"/>
  <c r="F25" i="41"/>
  <c r="H25" i="41"/>
  <c r="I25" i="41" s="1"/>
  <c r="J25" i="41"/>
  <c r="K25" i="41" s="1"/>
  <c r="D26" i="41"/>
  <c r="F26" i="41"/>
  <c r="H26" i="41"/>
  <c r="I26" i="41" s="1"/>
  <c r="J26" i="41"/>
  <c r="K26" i="41" s="1"/>
  <c r="D27" i="41"/>
  <c r="F27" i="41"/>
  <c r="H27" i="41"/>
  <c r="I27" i="41" s="1"/>
  <c r="J27" i="41"/>
  <c r="K27" i="41" s="1"/>
  <c r="D28" i="41"/>
  <c r="F28" i="41"/>
  <c r="H28" i="41"/>
  <c r="I28" i="41" s="1"/>
  <c r="J28" i="41"/>
  <c r="K28" i="41" s="1"/>
  <c r="D29" i="41"/>
  <c r="F29" i="41"/>
  <c r="H29" i="41"/>
  <c r="I29" i="41" s="1"/>
  <c r="J29" i="41"/>
  <c r="K29" i="41" s="1"/>
  <c r="D30" i="41"/>
  <c r="F30" i="41"/>
  <c r="H30" i="41"/>
  <c r="I30" i="41" s="1"/>
  <c r="J30" i="41"/>
  <c r="K30" i="41" s="1"/>
  <c r="D31" i="41"/>
  <c r="F31" i="41"/>
  <c r="H31" i="41"/>
  <c r="I31" i="41" s="1"/>
  <c r="J31" i="41"/>
  <c r="K31" i="41" s="1"/>
  <c r="D32" i="41"/>
  <c r="F32" i="41"/>
  <c r="H32" i="41"/>
  <c r="I32" i="41" s="1"/>
  <c r="J32" i="41"/>
  <c r="K32" i="41" s="1"/>
  <c r="D33" i="41"/>
  <c r="F33" i="41"/>
  <c r="H33" i="41"/>
  <c r="I33" i="41" s="1"/>
  <c r="J33" i="41"/>
  <c r="K33" i="41" s="1"/>
  <c r="D34" i="41"/>
  <c r="F34" i="41"/>
  <c r="H34" i="41"/>
  <c r="I34" i="41" s="1"/>
  <c r="J34" i="41"/>
  <c r="K34" i="41" s="1"/>
  <c r="D35" i="41"/>
  <c r="F35" i="41"/>
  <c r="H35" i="41"/>
  <c r="I35" i="41" s="1"/>
  <c r="J35" i="41"/>
  <c r="K35" i="41" s="1"/>
  <c r="D36" i="41"/>
  <c r="F36" i="41"/>
  <c r="H36" i="41"/>
  <c r="I36" i="41" s="1"/>
  <c r="J36" i="41"/>
  <c r="K36" i="41" s="1"/>
  <c r="D37" i="41"/>
  <c r="F37" i="41"/>
  <c r="H37" i="41"/>
  <c r="I37" i="41" s="1"/>
  <c r="J37" i="41"/>
  <c r="K37" i="41" s="1"/>
  <c r="D38" i="41"/>
  <c r="F38" i="41"/>
  <c r="H38" i="41"/>
  <c r="I38" i="41" s="1"/>
  <c r="J38" i="41"/>
  <c r="K38" i="41" s="1"/>
  <c r="D39" i="41"/>
  <c r="F39" i="41"/>
  <c r="H39" i="41"/>
  <c r="I39" i="41" s="1"/>
  <c r="J39" i="41"/>
  <c r="K39" i="41" s="1"/>
  <c r="D40" i="41"/>
  <c r="F40" i="41"/>
  <c r="H40" i="41"/>
  <c r="I40" i="41" s="1"/>
  <c r="J40" i="41"/>
  <c r="K40" i="41" s="1"/>
  <c r="D41" i="41"/>
  <c r="F41" i="41"/>
  <c r="H41" i="41"/>
  <c r="I41" i="41" s="1"/>
  <c r="J41" i="41"/>
  <c r="K41" i="41" s="1"/>
  <c r="D12" i="43"/>
  <c r="F12" i="43"/>
  <c r="H12" i="43"/>
  <c r="I12" i="43" s="1"/>
  <c r="J12" i="43"/>
  <c r="K12" i="43" s="1"/>
  <c r="D13" i="43"/>
  <c r="F13" i="43"/>
  <c r="H13" i="43"/>
  <c r="I13" i="43" s="1"/>
  <c r="J13" i="43"/>
  <c r="K13" i="43" s="1"/>
  <c r="D14" i="43"/>
  <c r="F14" i="43"/>
  <c r="H14" i="43"/>
  <c r="I14" i="43" s="1"/>
  <c r="J14" i="43"/>
  <c r="K14" i="43" s="1"/>
  <c r="D15" i="43"/>
  <c r="F15" i="43"/>
  <c r="H15" i="43"/>
  <c r="I15" i="43" s="1"/>
  <c r="J15" i="43"/>
  <c r="K15" i="43" s="1"/>
  <c r="D16" i="43"/>
  <c r="F16" i="43"/>
  <c r="H16" i="43"/>
  <c r="I16" i="43" s="1"/>
  <c r="J16" i="43"/>
  <c r="K16" i="43" s="1"/>
  <c r="D17" i="43"/>
  <c r="F17" i="43"/>
  <c r="H17" i="43"/>
  <c r="I17" i="43" s="1"/>
  <c r="J17" i="43"/>
  <c r="K17" i="43" s="1"/>
  <c r="D18" i="43"/>
  <c r="F18" i="43"/>
  <c r="H18" i="43"/>
  <c r="I18" i="43" s="1"/>
  <c r="J18" i="43"/>
  <c r="K18" i="43" s="1"/>
  <c r="D19" i="43"/>
  <c r="F19" i="43"/>
  <c r="H19" i="43"/>
  <c r="I19" i="43" s="1"/>
  <c r="J19" i="43"/>
  <c r="K19" i="43" s="1"/>
  <c r="D20" i="43"/>
  <c r="F20" i="43"/>
  <c r="H20" i="43"/>
  <c r="I20" i="43" s="1"/>
  <c r="J20" i="43"/>
  <c r="K20" i="43" s="1"/>
  <c r="D21" i="43"/>
  <c r="F21" i="43"/>
  <c r="H21" i="43"/>
  <c r="I21" i="43" s="1"/>
  <c r="J21" i="43"/>
  <c r="K21" i="43" s="1"/>
  <c r="D22" i="43"/>
  <c r="F22" i="43"/>
  <c r="H22" i="43"/>
  <c r="I22" i="43" s="1"/>
  <c r="J22" i="43"/>
  <c r="K22" i="43" s="1"/>
  <c r="D23" i="43"/>
  <c r="F23" i="43"/>
  <c r="H23" i="43"/>
  <c r="I23" i="43" s="1"/>
  <c r="J23" i="43"/>
  <c r="K23" i="43" s="1"/>
  <c r="D24" i="43"/>
  <c r="F24" i="43"/>
  <c r="H24" i="43"/>
  <c r="I24" i="43" s="1"/>
  <c r="J24" i="43"/>
  <c r="K24" i="43" s="1"/>
  <c r="D25" i="43"/>
  <c r="F25" i="43"/>
  <c r="H25" i="43"/>
  <c r="I25" i="43" s="1"/>
  <c r="J25" i="43"/>
  <c r="K25" i="43" s="1"/>
  <c r="D26" i="43"/>
  <c r="F26" i="43"/>
  <c r="H26" i="43"/>
  <c r="I26" i="43" s="1"/>
  <c r="J26" i="43"/>
  <c r="K26" i="43" s="1"/>
  <c r="D27" i="43"/>
  <c r="F27" i="43"/>
  <c r="H27" i="43"/>
  <c r="I27" i="43" s="1"/>
  <c r="J27" i="43"/>
  <c r="K27" i="43" s="1"/>
  <c r="D28" i="43"/>
  <c r="F28" i="43"/>
  <c r="H28" i="43"/>
  <c r="I28" i="43" s="1"/>
  <c r="J28" i="43"/>
  <c r="K28" i="43" s="1"/>
  <c r="D29" i="43"/>
  <c r="F29" i="43"/>
  <c r="H29" i="43"/>
  <c r="I29" i="43" s="1"/>
  <c r="J29" i="43"/>
  <c r="K29" i="43" s="1"/>
  <c r="D30" i="43"/>
  <c r="F30" i="43"/>
  <c r="H30" i="43"/>
  <c r="I30" i="43" s="1"/>
  <c r="J30" i="43"/>
  <c r="K30" i="43" s="1"/>
  <c r="D31" i="43"/>
  <c r="F31" i="43"/>
  <c r="H31" i="43"/>
  <c r="I31" i="43" s="1"/>
  <c r="J31" i="43"/>
  <c r="K31" i="43" s="1"/>
  <c r="D32" i="43"/>
  <c r="F32" i="43"/>
  <c r="H32" i="43"/>
  <c r="I32" i="43" s="1"/>
  <c r="J32" i="43"/>
  <c r="K32" i="43" s="1"/>
  <c r="D33" i="43"/>
  <c r="F33" i="43"/>
  <c r="H33" i="43"/>
  <c r="I33" i="43" s="1"/>
  <c r="J33" i="43"/>
  <c r="K33" i="43" s="1"/>
  <c r="D34" i="43"/>
  <c r="F34" i="43"/>
  <c r="H34" i="43"/>
  <c r="I34" i="43" s="1"/>
  <c r="J34" i="43"/>
  <c r="K34" i="43" s="1"/>
  <c r="D35" i="43"/>
  <c r="F35" i="43"/>
  <c r="H35" i="43"/>
  <c r="I35" i="43" s="1"/>
  <c r="J35" i="43"/>
  <c r="K35" i="43" s="1"/>
  <c r="D36" i="43"/>
  <c r="F36" i="43"/>
  <c r="H36" i="43"/>
  <c r="I36" i="43" s="1"/>
  <c r="J36" i="43"/>
  <c r="K36" i="43" s="1"/>
  <c r="D37" i="43"/>
  <c r="F37" i="43"/>
  <c r="H37" i="43"/>
  <c r="I37" i="43" s="1"/>
  <c r="J37" i="43"/>
  <c r="K37" i="43" s="1"/>
  <c r="D38" i="43"/>
  <c r="F38" i="43"/>
  <c r="H38" i="43"/>
  <c r="I38" i="43" s="1"/>
  <c r="J38" i="43"/>
  <c r="K38" i="43" s="1"/>
  <c r="D39" i="43"/>
  <c r="F39" i="43"/>
  <c r="H39" i="43"/>
  <c r="I39" i="43" s="1"/>
  <c r="J39" i="43"/>
  <c r="K39" i="43" s="1"/>
  <c r="D8" i="45"/>
  <c r="F8" i="45"/>
  <c r="H8" i="45"/>
  <c r="I8" i="45" s="1"/>
  <c r="J8" i="45"/>
  <c r="K8" i="45" s="1"/>
  <c r="D9" i="45"/>
  <c r="F9" i="45"/>
  <c r="H9" i="45"/>
  <c r="I9" i="45" s="1"/>
  <c r="J9" i="45"/>
  <c r="K9" i="45" s="1"/>
  <c r="D10" i="45"/>
  <c r="F10" i="45"/>
  <c r="H10" i="45"/>
  <c r="I10" i="45" s="1"/>
  <c r="J10" i="45"/>
  <c r="K10" i="45" s="1"/>
  <c r="D11" i="45"/>
  <c r="F11" i="45"/>
  <c r="H11" i="45"/>
  <c r="I11" i="45" s="1"/>
  <c r="J11" i="45"/>
  <c r="K11" i="45" s="1"/>
  <c r="D12" i="45"/>
  <c r="F12" i="45"/>
  <c r="H12" i="45"/>
  <c r="I12" i="45" s="1"/>
  <c r="J12" i="45"/>
  <c r="K12" i="45" s="1"/>
  <c r="D13" i="45"/>
  <c r="F13" i="45"/>
  <c r="H13" i="45"/>
  <c r="I13" i="45" s="1"/>
  <c r="J13" i="45"/>
  <c r="K13" i="45" s="1"/>
  <c r="D14" i="45"/>
  <c r="F14" i="45"/>
  <c r="H14" i="45"/>
  <c r="I14" i="45" s="1"/>
  <c r="J14" i="45"/>
  <c r="K14" i="45" s="1"/>
  <c r="D15" i="45"/>
  <c r="F15" i="45"/>
  <c r="H15" i="45"/>
  <c r="I15" i="45" s="1"/>
  <c r="J15" i="45"/>
  <c r="K15" i="45" s="1"/>
  <c r="D16" i="45"/>
  <c r="F16" i="45"/>
  <c r="H16" i="45"/>
  <c r="I16" i="45" s="1"/>
  <c r="J16" i="45"/>
  <c r="K16" i="45" s="1"/>
  <c r="D17" i="45"/>
  <c r="F17" i="45"/>
  <c r="H17" i="45"/>
  <c r="I17" i="45" s="1"/>
  <c r="J17" i="45"/>
  <c r="K17" i="45" s="1"/>
  <c r="D18" i="45"/>
  <c r="F18" i="45"/>
  <c r="H18" i="45"/>
  <c r="I18" i="45" s="1"/>
  <c r="J18" i="45"/>
  <c r="K18" i="45" s="1"/>
  <c r="D19" i="45"/>
  <c r="F19" i="45"/>
  <c r="H19" i="45"/>
  <c r="I19" i="45" s="1"/>
  <c r="J19" i="45"/>
  <c r="K19" i="45" s="1"/>
  <c r="D20" i="45"/>
  <c r="F20" i="45"/>
  <c r="H20" i="45"/>
  <c r="I20" i="45" s="1"/>
  <c r="J20" i="45"/>
  <c r="K20" i="45" s="1"/>
  <c r="D21" i="45"/>
  <c r="F21" i="45"/>
  <c r="H21" i="45"/>
  <c r="I21" i="45" s="1"/>
  <c r="J21" i="45"/>
  <c r="K21" i="45" s="1"/>
  <c r="D22" i="45"/>
  <c r="F22" i="45"/>
  <c r="H22" i="45"/>
  <c r="I22" i="45" s="1"/>
  <c r="J22" i="45"/>
  <c r="K22" i="45" s="1"/>
  <c r="D23" i="45"/>
  <c r="F23" i="45"/>
  <c r="H23" i="45"/>
  <c r="I23" i="45" s="1"/>
  <c r="J23" i="45"/>
  <c r="K23" i="45" s="1"/>
  <c r="D24" i="45"/>
  <c r="F24" i="45"/>
  <c r="H24" i="45"/>
  <c r="I24" i="45" s="1"/>
  <c r="J24" i="45"/>
  <c r="K24" i="45" s="1"/>
  <c r="D25" i="45"/>
  <c r="F25" i="45"/>
  <c r="H25" i="45"/>
  <c r="I25" i="45" s="1"/>
  <c r="J25" i="45"/>
  <c r="K25" i="45" s="1"/>
  <c r="D26" i="45"/>
  <c r="F26" i="45"/>
  <c r="H26" i="45"/>
  <c r="I26" i="45" s="1"/>
  <c r="J26" i="45"/>
  <c r="K26" i="45" s="1"/>
  <c r="D27" i="45"/>
  <c r="F27" i="45"/>
  <c r="H27" i="45"/>
  <c r="I27" i="45" s="1"/>
  <c r="J27" i="45"/>
  <c r="K27" i="45" s="1"/>
  <c r="D28" i="45"/>
  <c r="F28" i="45"/>
  <c r="H28" i="45"/>
  <c r="I28" i="45" s="1"/>
  <c r="J28" i="45"/>
  <c r="K28" i="45" s="1"/>
  <c r="D29" i="45"/>
  <c r="F29" i="45"/>
  <c r="H29" i="45"/>
  <c r="I29" i="45" s="1"/>
  <c r="J29" i="45"/>
  <c r="K29" i="45" s="1"/>
  <c r="D30" i="45"/>
  <c r="F30" i="45"/>
  <c r="H30" i="45"/>
  <c r="I30" i="45" s="1"/>
  <c r="J30" i="45"/>
  <c r="K30" i="45" s="1"/>
  <c r="D31" i="45"/>
  <c r="F31" i="45"/>
  <c r="H31" i="45"/>
  <c r="I31" i="45" s="1"/>
  <c r="J31" i="45"/>
  <c r="K31" i="45" s="1"/>
  <c r="D32" i="45"/>
  <c r="F32" i="45"/>
  <c r="H32" i="45"/>
  <c r="I32" i="45" s="1"/>
  <c r="J32" i="45"/>
  <c r="K32" i="45" s="1"/>
  <c r="D33" i="45"/>
  <c r="F33" i="45"/>
  <c r="H33" i="45"/>
  <c r="I33" i="45" s="1"/>
  <c r="J33" i="45"/>
  <c r="K33" i="45" s="1"/>
  <c r="D34" i="45"/>
  <c r="F34" i="45"/>
  <c r="H34" i="45"/>
  <c r="I34" i="45" s="1"/>
  <c r="J34" i="45"/>
  <c r="K34" i="45" s="1"/>
  <c r="D35" i="45"/>
  <c r="F35" i="45"/>
  <c r="H35" i="45"/>
  <c r="I35" i="45" s="1"/>
  <c r="J35" i="45"/>
  <c r="K35" i="45" s="1"/>
  <c r="D8" i="47"/>
  <c r="F8" i="47"/>
  <c r="H8" i="47"/>
  <c r="I8" i="47" s="1"/>
  <c r="J8" i="47"/>
  <c r="K8" i="47" s="1"/>
  <c r="D9" i="47"/>
  <c r="F9" i="47"/>
  <c r="H9" i="47"/>
  <c r="I9" i="47" s="1"/>
  <c r="J9" i="47"/>
  <c r="K9" i="47" s="1"/>
  <c r="D10" i="47"/>
  <c r="F10" i="47"/>
  <c r="H10" i="47"/>
  <c r="I10" i="47" s="1"/>
  <c r="J10" i="47"/>
  <c r="K10" i="47" s="1"/>
  <c r="D11" i="47"/>
  <c r="F11" i="47"/>
  <c r="H11" i="47"/>
  <c r="I11" i="47" s="1"/>
  <c r="J11" i="47"/>
  <c r="K11" i="47" s="1"/>
  <c r="D12" i="47"/>
  <c r="F12" i="47"/>
  <c r="H12" i="47"/>
  <c r="I12" i="47" s="1"/>
  <c r="J12" i="47"/>
  <c r="K12" i="47" s="1"/>
  <c r="D13" i="47"/>
  <c r="F13" i="47"/>
  <c r="H13" i="47"/>
  <c r="I13" i="47" s="1"/>
  <c r="J13" i="47"/>
  <c r="K13" i="47" s="1"/>
  <c r="D14" i="47"/>
  <c r="F14" i="47"/>
  <c r="H14" i="47"/>
  <c r="I14" i="47" s="1"/>
  <c r="J14" i="47"/>
  <c r="K14" i="47" s="1"/>
  <c r="D15" i="47"/>
  <c r="F15" i="47"/>
  <c r="H15" i="47"/>
  <c r="I15" i="47" s="1"/>
  <c r="J15" i="47"/>
  <c r="K15" i="47" s="1"/>
  <c r="D16" i="47"/>
  <c r="F16" i="47"/>
  <c r="H16" i="47"/>
  <c r="I16" i="47" s="1"/>
  <c r="J16" i="47"/>
  <c r="K16" i="47" s="1"/>
  <c r="D17" i="47"/>
  <c r="F17" i="47"/>
  <c r="H17" i="47"/>
  <c r="I17" i="47" s="1"/>
  <c r="J17" i="47"/>
  <c r="K17" i="47" s="1"/>
  <c r="D18" i="47"/>
  <c r="F18" i="47"/>
  <c r="H18" i="47"/>
  <c r="I18" i="47" s="1"/>
  <c r="J18" i="47"/>
  <c r="K18" i="47" s="1"/>
  <c r="D19" i="47"/>
  <c r="F19" i="47"/>
  <c r="H19" i="47"/>
  <c r="I19" i="47" s="1"/>
  <c r="J19" i="47"/>
  <c r="K19" i="47" s="1"/>
  <c r="D20" i="47"/>
  <c r="F20" i="47"/>
  <c r="H20" i="47"/>
  <c r="I20" i="47" s="1"/>
  <c r="J20" i="47"/>
  <c r="K20" i="47" s="1"/>
  <c r="D21" i="47"/>
  <c r="F21" i="47"/>
  <c r="H21" i="47"/>
  <c r="I21" i="47" s="1"/>
  <c r="J21" i="47"/>
  <c r="K21" i="47" s="1"/>
  <c r="D22" i="47"/>
  <c r="F22" i="47"/>
  <c r="H22" i="47"/>
  <c r="I22" i="47" s="1"/>
  <c r="J22" i="47"/>
  <c r="K22" i="47" s="1"/>
  <c r="D23" i="47"/>
  <c r="F23" i="47"/>
  <c r="H23" i="47"/>
  <c r="I23" i="47" s="1"/>
  <c r="J23" i="47"/>
  <c r="K23" i="47" s="1"/>
  <c r="D24" i="47"/>
  <c r="F24" i="47"/>
  <c r="H24" i="47"/>
  <c r="I24" i="47" s="1"/>
  <c r="J24" i="47"/>
  <c r="K24" i="47" s="1"/>
  <c r="D25" i="47"/>
  <c r="F25" i="47"/>
  <c r="H25" i="47"/>
  <c r="I25" i="47" s="1"/>
  <c r="J25" i="47"/>
  <c r="K25" i="47" s="1"/>
  <c r="D26" i="47"/>
  <c r="F26" i="47"/>
  <c r="H26" i="47"/>
  <c r="I26" i="47" s="1"/>
  <c r="J26" i="47"/>
  <c r="K26" i="47" s="1"/>
  <c r="D27" i="47"/>
  <c r="F27" i="47"/>
  <c r="H27" i="47"/>
  <c r="I27" i="47" s="1"/>
  <c r="J27" i="47"/>
  <c r="K27" i="47" s="1"/>
  <c r="D28" i="47"/>
  <c r="F28" i="47"/>
  <c r="H28" i="47"/>
  <c r="I28" i="47" s="1"/>
  <c r="J28" i="47"/>
  <c r="K28" i="47" s="1"/>
  <c r="D29" i="47"/>
  <c r="F29" i="47"/>
  <c r="H29" i="47"/>
  <c r="I29" i="47" s="1"/>
  <c r="J29" i="47"/>
  <c r="K29" i="47" s="1"/>
  <c r="D30" i="47"/>
  <c r="F30" i="47"/>
  <c r="H30" i="47"/>
  <c r="I30" i="47" s="1"/>
  <c r="J30" i="47"/>
  <c r="K30" i="47" s="1"/>
  <c r="D31" i="47"/>
  <c r="F31" i="47"/>
  <c r="H31" i="47"/>
  <c r="I31" i="47" s="1"/>
  <c r="J31" i="47"/>
  <c r="K31" i="47" s="1"/>
  <c r="D32" i="47"/>
  <c r="F32" i="47"/>
  <c r="H32" i="47"/>
  <c r="I32" i="47" s="1"/>
  <c r="J32" i="47"/>
  <c r="K32" i="47" s="1"/>
  <c r="D33" i="47"/>
  <c r="F33" i="47"/>
  <c r="H33" i="47"/>
  <c r="I33" i="47" s="1"/>
  <c r="J33" i="47"/>
  <c r="K33" i="47" s="1"/>
  <c r="D34" i="47"/>
  <c r="F34" i="47"/>
  <c r="H34" i="47"/>
  <c r="I34" i="47" s="1"/>
  <c r="J34" i="47"/>
  <c r="K34" i="47" s="1"/>
  <c r="D35" i="47"/>
  <c r="F35" i="47"/>
  <c r="H35" i="47"/>
  <c r="I35" i="47" s="1"/>
  <c r="J35" i="47"/>
  <c r="K35" i="47" s="1"/>
  <c r="D8" i="49"/>
  <c r="F8" i="49"/>
  <c r="H8" i="49"/>
  <c r="I8" i="49" s="1"/>
  <c r="J8" i="49"/>
  <c r="K8" i="49" s="1"/>
  <c r="D9" i="49"/>
  <c r="F9" i="49"/>
  <c r="H9" i="49"/>
  <c r="I9" i="49" s="1"/>
  <c r="J9" i="49"/>
  <c r="K9" i="49" s="1"/>
  <c r="D10" i="49"/>
  <c r="F10" i="49"/>
  <c r="H10" i="49"/>
  <c r="I10" i="49" s="1"/>
  <c r="J10" i="49"/>
  <c r="K10" i="49" s="1"/>
  <c r="D11" i="49"/>
  <c r="F11" i="49"/>
  <c r="H11" i="49"/>
  <c r="I11" i="49" s="1"/>
  <c r="J11" i="49"/>
  <c r="K11" i="49" s="1"/>
  <c r="D12" i="49"/>
  <c r="F12" i="49"/>
  <c r="H12" i="49"/>
  <c r="I12" i="49" s="1"/>
  <c r="J12" i="49"/>
  <c r="K12" i="49" s="1"/>
  <c r="D13" i="49"/>
  <c r="F13" i="49"/>
  <c r="H13" i="49"/>
  <c r="I13" i="49" s="1"/>
  <c r="J13" i="49"/>
  <c r="K13" i="49" s="1"/>
  <c r="D14" i="49"/>
  <c r="F14" i="49"/>
  <c r="H14" i="49"/>
  <c r="I14" i="49" s="1"/>
  <c r="J14" i="49"/>
  <c r="K14" i="49" s="1"/>
  <c r="D15" i="49"/>
  <c r="F15" i="49"/>
  <c r="H15" i="49"/>
  <c r="I15" i="49" s="1"/>
  <c r="J15" i="49"/>
  <c r="K15" i="49" s="1"/>
  <c r="D16" i="49"/>
  <c r="F16" i="49"/>
  <c r="H16" i="49"/>
  <c r="I16" i="49" s="1"/>
  <c r="J16" i="49"/>
  <c r="K16" i="49" s="1"/>
  <c r="D17" i="49"/>
  <c r="F17" i="49"/>
  <c r="H17" i="49"/>
  <c r="I17" i="49" s="1"/>
  <c r="J17" i="49"/>
  <c r="K17" i="49" s="1"/>
  <c r="D18" i="49"/>
  <c r="F18" i="49"/>
  <c r="H18" i="49"/>
  <c r="I18" i="49" s="1"/>
  <c r="J18" i="49"/>
  <c r="K18" i="49" s="1"/>
  <c r="D19" i="49"/>
  <c r="F19" i="49"/>
  <c r="H19" i="49"/>
  <c r="I19" i="49" s="1"/>
  <c r="J19" i="49"/>
  <c r="K19" i="49" s="1"/>
  <c r="D20" i="49"/>
  <c r="F20" i="49"/>
  <c r="H20" i="49"/>
  <c r="I20" i="49" s="1"/>
  <c r="J20" i="49"/>
  <c r="K20" i="49" s="1"/>
  <c r="D21" i="49"/>
  <c r="F21" i="49"/>
  <c r="H21" i="49"/>
  <c r="I21" i="49" s="1"/>
  <c r="J21" i="49"/>
  <c r="K21" i="49" s="1"/>
  <c r="D22" i="49"/>
  <c r="F22" i="49"/>
  <c r="H22" i="49"/>
  <c r="I22" i="49" s="1"/>
  <c r="J22" i="49"/>
  <c r="K22" i="49" s="1"/>
  <c r="D23" i="49"/>
  <c r="F23" i="49"/>
  <c r="H23" i="49"/>
  <c r="I23" i="49" s="1"/>
  <c r="J23" i="49"/>
  <c r="K23" i="49" s="1"/>
  <c r="D24" i="49"/>
  <c r="F24" i="49"/>
  <c r="H24" i="49"/>
  <c r="I24" i="49" s="1"/>
  <c r="J24" i="49"/>
  <c r="K24" i="49" s="1"/>
  <c r="D25" i="49"/>
  <c r="F25" i="49"/>
  <c r="H25" i="49"/>
  <c r="I25" i="49" s="1"/>
  <c r="J25" i="49"/>
  <c r="K25" i="49" s="1"/>
  <c r="D26" i="49"/>
  <c r="F26" i="49"/>
  <c r="H26" i="49"/>
  <c r="I26" i="49" s="1"/>
  <c r="J26" i="49"/>
  <c r="K26" i="49" s="1"/>
  <c r="D27" i="49"/>
  <c r="F27" i="49"/>
  <c r="H27" i="49"/>
  <c r="I27" i="49" s="1"/>
  <c r="J27" i="49"/>
  <c r="K27" i="49" s="1"/>
  <c r="D28" i="49"/>
  <c r="F28" i="49"/>
  <c r="H28" i="49"/>
  <c r="I28" i="49" s="1"/>
  <c r="J28" i="49"/>
  <c r="K28" i="49" s="1"/>
  <c r="D29" i="49"/>
  <c r="F29" i="49"/>
  <c r="H29" i="49"/>
  <c r="I29" i="49" s="1"/>
  <c r="J29" i="49"/>
  <c r="K29" i="49" s="1"/>
  <c r="D30" i="49"/>
  <c r="F30" i="49"/>
  <c r="H30" i="49"/>
  <c r="I30" i="49" s="1"/>
  <c r="J30" i="49"/>
  <c r="K30" i="49" s="1"/>
  <c r="D31" i="49"/>
  <c r="F31" i="49"/>
  <c r="H31" i="49"/>
  <c r="I31" i="49" s="1"/>
  <c r="J31" i="49"/>
  <c r="K31" i="49" s="1"/>
  <c r="D32" i="49"/>
  <c r="F32" i="49"/>
  <c r="H32" i="49"/>
  <c r="I32" i="49" s="1"/>
  <c r="J32" i="49"/>
  <c r="K32" i="49" s="1"/>
  <c r="D33" i="49"/>
  <c r="F33" i="49"/>
  <c r="H33" i="49"/>
  <c r="I33" i="49" s="1"/>
  <c r="J33" i="49"/>
  <c r="K33" i="49" s="1"/>
  <c r="D34" i="49"/>
  <c r="F34" i="49"/>
  <c r="H34" i="49"/>
  <c r="I34" i="49" s="1"/>
  <c r="J34" i="49"/>
  <c r="K34" i="49" s="1"/>
  <c r="D35" i="49"/>
  <c r="F35" i="49"/>
  <c r="H35" i="49"/>
  <c r="I35" i="49" s="1"/>
  <c r="J35" i="49"/>
  <c r="K35" i="49" s="1"/>
  <c r="D8" i="53"/>
  <c r="F8" i="53"/>
  <c r="H8" i="53"/>
  <c r="I8" i="53" s="1"/>
  <c r="J8" i="53"/>
  <c r="K8" i="53" s="1"/>
  <c r="D9" i="53"/>
  <c r="F9" i="53"/>
  <c r="H9" i="53"/>
  <c r="I9" i="53" s="1"/>
  <c r="J9" i="53"/>
  <c r="K9" i="53" s="1"/>
  <c r="D10" i="53"/>
  <c r="F10" i="53"/>
  <c r="H10" i="53"/>
  <c r="I10" i="53" s="1"/>
  <c r="J10" i="53"/>
  <c r="K10" i="53" s="1"/>
  <c r="D11" i="53"/>
  <c r="F11" i="53"/>
  <c r="H11" i="53"/>
  <c r="I11" i="53" s="1"/>
  <c r="J11" i="53"/>
  <c r="K11" i="53" s="1"/>
  <c r="D12" i="53"/>
  <c r="F12" i="53"/>
  <c r="H12" i="53"/>
  <c r="I12" i="53" s="1"/>
  <c r="J12" i="53"/>
  <c r="K12" i="53" s="1"/>
  <c r="D13" i="53"/>
  <c r="F13" i="53"/>
  <c r="H13" i="53"/>
  <c r="I13" i="53" s="1"/>
  <c r="J13" i="53"/>
  <c r="K13" i="53" s="1"/>
  <c r="D14" i="53"/>
  <c r="F14" i="53"/>
  <c r="H14" i="53"/>
  <c r="I14" i="53" s="1"/>
  <c r="J14" i="53"/>
  <c r="K14" i="53" s="1"/>
  <c r="D15" i="53"/>
  <c r="F15" i="53"/>
  <c r="H15" i="53"/>
  <c r="I15" i="53" s="1"/>
  <c r="J15" i="53"/>
  <c r="K15" i="53" s="1"/>
  <c r="D16" i="53"/>
  <c r="F16" i="53"/>
  <c r="H16" i="53"/>
  <c r="I16" i="53" s="1"/>
  <c r="J16" i="53"/>
  <c r="K16" i="53" s="1"/>
  <c r="D17" i="53"/>
  <c r="F17" i="53"/>
  <c r="H17" i="53"/>
  <c r="I17" i="53" s="1"/>
  <c r="J17" i="53"/>
  <c r="K17" i="53" s="1"/>
  <c r="D18" i="53"/>
  <c r="F18" i="53"/>
  <c r="H18" i="53"/>
  <c r="I18" i="53" s="1"/>
  <c r="J18" i="53"/>
  <c r="K18" i="53" s="1"/>
  <c r="D19" i="53"/>
  <c r="F19" i="53"/>
  <c r="H19" i="53"/>
  <c r="I19" i="53" s="1"/>
  <c r="J19" i="53"/>
  <c r="K19" i="53" s="1"/>
  <c r="D20" i="53"/>
  <c r="F20" i="53"/>
  <c r="H20" i="53"/>
  <c r="I20" i="53" s="1"/>
  <c r="J20" i="53"/>
  <c r="K20" i="53" s="1"/>
  <c r="D21" i="53"/>
  <c r="F21" i="53"/>
  <c r="H21" i="53"/>
  <c r="I21" i="53" s="1"/>
  <c r="J21" i="53"/>
  <c r="K21" i="53" s="1"/>
  <c r="D22" i="53"/>
  <c r="F22" i="53"/>
  <c r="H22" i="53"/>
  <c r="I22" i="53" s="1"/>
  <c r="J22" i="53"/>
  <c r="K22" i="53" s="1"/>
  <c r="D23" i="53"/>
  <c r="F23" i="53"/>
  <c r="H23" i="53"/>
  <c r="I23" i="53" s="1"/>
  <c r="J23" i="53"/>
  <c r="K23" i="53" s="1"/>
  <c r="D24" i="53"/>
  <c r="F24" i="53"/>
  <c r="H24" i="53"/>
  <c r="I24" i="53" s="1"/>
  <c r="J24" i="53"/>
  <c r="K24" i="53" s="1"/>
  <c r="D25" i="53"/>
  <c r="F25" i="53"/>
  <c r="H25" i="53"/>
  <c r="I25" i="53" s="1"/>
  <c r="J25" i="53"/>
  <c r="K25" i="53" s="1"/>
  <c r="D26" i="53"/>
  <c r="F26" i="53"/>
  <c r="H26" i="53"/>
  <c r="I26" i="53" s="1"/>
  <c r="J26" i="53"/>
  <c r="K26" i="53" s="1"/>
  <c r="D27" i="53"/>
  <c r="F27" i="53"/>
  <c r="H27" i="53"/>
  <c r="I27" i="53" s="1"/>
  <c r="J27" i="53"/>
  <c r="K27" i="53" s="1"/>
  <c r="D28" i="53"/>
  <c r="F28" i="53"/>
  <c r="H28" i="53"/>
  <c r="I28" i="53" s="1"/>
  <c r="J28" i="53"/>
  <c r="K28" i="53" s="1"/>
  <c r="D29" i="53"/>
  <c r="F29" i="53"/>
  <c r="H29" i="53"/>
  <c r="I29" i="53" s="1"/>
  <c r="J29" i="53"/>
  <c r="K29" i="53" s="1"/>
  <c r="D30" i="53"/>
  <c r="F30" i="53"/>
  <c r="H30" i="53"/>
  <c r="I30" i="53" s="1"/>
  <c r="J30" i="53"/>
  <c r="K30" i="53" s="1"/>
  <c r="D31" i="53"/>
  <c r="F31" i="53"/>
  <c r="H31" i="53"/>
  <c r="I31" i="53" s="1"/>
  <c r="J31" i="53"/>
  <c r="K31" i="53" s="1"/>
  <c r="D32" i="53"/>
  <c r="F32" i="53"/>
  <c r="H32" i="53"/>
  <c r="I32" i="53" s="1"/>
  <c r="J32" i="53"/>
  <c r="K32" i="53" s="1"/>
  <c r="D33" i="53"/>
  <c r="F33" i="53"/>
  <c r="H33" i="53"/>
  <c r="I33" i="53" s="1"/>
  <c r="J33" i="53"/>
  <c r="K33" i="53" s="1"/>
  <c r="D34" i="53"/>
  <c r="F34" i="53"/>
  <c r="H34" i="53"/>
  <c r="I34" i="53" s="1"/>
  <c r="J34" i="53"/>
  <c r="K34" i="53" s="1"/>
  <c r="D35" i="53"/>
  <c r="F35" i="53"/>
  <c r="H35" i="53"/>
  <c r="I35" i="53" s="1"/>
  <c r="J35" i="53"/>
  <c r="K35" i="53" s="1"/>
  <c r="D12" i="58"/>
  <c r="G12" i="58"/>
  <c r="M12" i="58"/>
  <c r="N12" i="58" s="1"/>
  <c r="D8" i="51"/>
  <c r="F8" i="51"/>
  <c r="H8" i="51"/>
  <c r="I8" i="51" s="1"/>
  <c r="J8" i="51"/>
  <c r="K8" i="51" s="1"/>
  <c r="D9" i="51"/>
  <c r="F9" i="51"/>
  <c r="H9" i="51"/>
  <c r="I9" i="51" s="1"/>
  <c r="J9" i="51"/>
  <c r="K9" i="51" s="1"/>
  <c r="D10" i="51"/>
  <c r="F10" i="51"/>
  <c r="H10" i="51"/>
  <c r="I10" i="51" s="1"/>
  <c r="J10" i="51"/>
  <c r="K10" i="51" s="1"/>
  <c r="D11" i="51"/>
  <c r="F11" i="51"/>
  <c r="H11" i="51"/>
  <c r="I11" i="51" s="1"/>
  <c r="J11" i="51"/>
  <c r="K11" i="51" s="1"/>
  <c r="D12" i="51"/>
  <c r="F12" i="51"/>
  <c r="H12" i="51"/>
  <c r="I12" i="51" s="1"/>
  <c r="J12" i="51"/>
  <c r="K12" i="51" s="1"/>
  <c r="D13" i="51"/>
  <c r="F13" i="51"/>
  <c r="H13" i="51"/>
  <c r="I13" i="51" s="1"/>
  <c r="J13" i="51"/>
  <c r="K13" i="51" s="1"/>
  <c r="D14" i="51"/>
  <c r="F14" i="51"/>
  <c r="H14" i="51"/>
  <c r="I14" i="51" s="1"/>
  <c r="J14" i="51"/>
  <c r="K14" i="51" s="1"/>
  <c r="D15" i="51"/>
  <c r="F15" i="51"/>
  <c r="H15" i="51"/>
  <c r="I15" i="51" s="1"/>
  <c r="J15" i="51"/>
  <c r="K15" i="51" s="1"/>
  <c r="D16" i="51"/>
  <c r="F16" i="51"/>
  <c r="H16" i="51"/>
  <c r="I16" i="51" s="1"/>
  <c r="J16" i="51"/>
  <c r="K16" i="51" s="1"/>
  <c r="D17" i="51"/>
  <c r="F17" i="51"/>
  <c r="H17" i="51"/>
  <c r="I17" i="51" s="1"/>
  <c r="J17" i="51"/>
  <c r="K17" i="51" s="1"/>
  <c r="D18" i="51"/>
  <c r="F18" i="51"/>
  <c r="H18" i="51"/>
  <c r="I18" i="51" s="1"/>
  <c r="J18" i="51"/>
  <c r="K18" i="51" s="1"/>
  <c r="D19" i="51"/>
  <c r="F19" i="51"/>
  <c r="H19" i="51"/>
  <c r="I19" i="51" s="1"/>
  <c r="J19" i="51"/>
  <c r="K19" i="51" s="1"/>
  <c r="D20" i="51"/>
  <c r="F20" i="51"/>
  <c r="H20" i="51"/>
  <c r="I20" i="51" s="1"/>
  <c r="J20" i="51"/>
  <c r="K20" i="51" s="1"/>
  <c r="D21" i="51"/>
  <c r="F21" i="51"/>
  <c r="H21" i="51"/>
  <c r="I21" i="51" s="1"/>
  <c r="J21" i="51"/>
  <c r="K21" i="51" s="1"/>
  <c r="D22" i="51"/>
  <c r="F22" i="51"/>
  <c r="H22" i="51"/>
  <c r="I22" i="51" s="1"/>
  <c r="J22" i="51"/>
  <c r="K22" i="51" s="1"/>
  <c r="D23" i="51"/>
  <c r="F23" i="51"/>
  <c r="H23" i="51"/>
  <c r="I23" i="51" s="1"/>
  <c r="J23" i="51"/>
  <c r="K23" i="51" s="1"/>
  <c r="D24" i="51"/>
  <c r="F24" i="51"/>
  <c r="H24" i="51"/>
  <c r="I24" i="51" s="1"/>
  <c r="J24" i="51"/>
  <c r="K24" i="51" s="1"/>
  <c r="D25" i="51"/>
  <c r="F25" i="51"/>
  <c r="H25" i="51"/>
  <c r="I25" i="51" s="1"/>
  <c r="J25" i="51"/>
  <c r="K25" i="51" s="1"/>
  <c r="D26" i="51"/>
  <c r="F26" i="51"/>
  <c r="H26" i="51"/>
  <c r="I26" i="51" s="1"/>
  <c r="J26" i="51"/>
  <c r="K26" i="51" s="1"/>
  <c r="D27" i="51"/>
  <c r="F27" i="51"/>
  <c r="H27" i="51"/>
  <c r="I27" i="51" s="1"/>
  <c r="J27" i="51"/>
  <c r="K27" i="51" s="1"/>
  <c r="D28" i="51"/>
  <c r="F28" i="51"/>
  <c r="H28" i="51"/>
  <c r="I28" i="51" s="1"/>
  <c r="J28" i="51"/>
  <c r="K28" i="51" s="1"/>
  <c r="D29" i="51"/>
  <c r="F29" i="51"/>
  <c r="H29" i="51"/>
  <c r="I29" i="51" s="1"/>
  <c r="J29" i="51"/>
  <c r="K29" i="51" s="1"/>
  <c r="D30" i="51"/>
  <c r="F30" i="51"/>
  <c r="H30" i="51"/>
  <c r="I30" i="51" s="1"/>
  <c r="J30" i="51"/>
  <c r="K30" i="51" s="1"/>
  <c r="D31" i="51"/>
  <c r="F31" i="51"/>
  <c r="H31" i="51"/>
  <c r="I31" i="51" s="1"/>
  <c r="J31" i="51"/>
  <c r="K31" i="51" s="1"/>
  <c r="D32" i="51"/>
  <c r="F32" i="51"/>
  <c r="H32" i="51"/>
  <c r="I32" i="51" s="1"/>
  <c r="J32" i="51"/>
  <c r="K32" i="51" s="1"/>
  <c r="D33" i="51"/>
  <c r="F33" i="51"/>
  <c r="H33" i="51"/>
  <c r="I33" i="51" s="1"/>
  <c r="J33" i="51"/>
  <c r="K33" i="51" s="1"/>
  <c r="D34" i="51"/>
  <c r="F34" i="51"/>
  <c r="H34" i="51"/>
  <c r="I34" i="51" s="1"/>
  <c r="J34" i="51"/>
  <c r="K34" i="51" s="1"/>
  <c r="D35" i="51"/>
  <c r="F35" i="51"/>
  <c r="H35" i="51"/>
  <c r="I35" i="51" s="1"/>
  <c r="J35" i="51"/>
  <c r="K35" i="51" s="1"/>
  <c r="D11" i="29"/>
  <c r="F11" i="29"/>
  <c r="H11" i="29"/>
  <c r="I11" i="29" s="1"/>
  <c r="J11" i="29"/>
  <c r="K11" i="29" s="1"/>
  <c r="D12" i="29"/>
  <c r="F12" i="29"/>
  <c r="H12" i="29"/>
  <c r="I12" i="29" s="1"/>
  <c r="J12" i="29"/>
  <c r="K12" i="29" s="1"/>
  <c r="D13" i="29"/>
  <c r="F13" i="29"/>
  <c r="H13" i="29"/>
  <c r="I13" i="29" s="1"/>
  <c r="J13" i="29"/>
  <c r="K13" i="29" s="1"/>
  <c r="D14" i="29"/>
  <c r="F14" i="29"/>
  <c r="H14" i="29"/>
  <c r="I14" i="29" s="1"/>
  <c r="J14" i="29"/>
  <c r="K14" i="29" s="1"/>
  <c r="D15" i="29"/>
  <c r="F15" i="29"/>
  <c r="H15" i="29"/>
  <c r="I15" i="29" s="1"/>
  <c r="J15" i="29"/>
  <c r="K15" i="29" s="1"/>
  <c r="D16" i="29"/>
  <c r="F16" i="29"/>
  <c r="H16" i="29"/>
  <c r="I16" i="29" s="1"/>
  <c r="J16" i="29"/>
  <c r="K16" i="29" s="1"/>
  <c r="D17" i="29"/>
  <c r="F17" i="29"/>
  <c r="H17" i="29"/>
  <c r="I17" i="29" s="1"/>
  <c r="J17" i="29"/>
  <c r="K17" i="29" s="1"/>
  <c r="D18" i="29"/>
  <c r="F18" i="29"/>
  <c r="H18" i="29"/>
  <c r="I18" i="29" s="1"/>
  <c r="J18" i="29"/>
  <c r="K18" i="29" s="1"/>
  <c r="D19" i="29"/>
  <c r="F19" i="29"/>
  <c r="H19" i="29"/>
  <c r="I19" i="29" s="1"/>
  <c r="J19" i="29"/>
  <c r="K19" i="29" s="1"/>
  <c r="D20" i="29"/>
  <c r="F20" i="29"/>
  <c r="H20" i="29"/>
  <c r="I20" i="29" s="1"/>
  <c r="J20" i="29"/>
  <c r="K20" i="29" s="1"/>
  <c r="D21" i="29"/>
  <c r="F21" i="29"/>
  <c r="H21" i="29"/>
  <c r="I21" i="29" s="1"/>
  <c r="J21" i="29"/>
  <c r="K21" i="29" s="1"/>
  <c r="D22" i="29"/>
  <c r="F22" i="29"/>
  <c r="H22" i="29"/>
  <c r="I22" i="29" s="1"/>
  <c r="J22" i="29"/>
  <c r="K22" i="29" s="1"/>
  <c r="D23" i="29"/>
  <c r="F23" i="29"/>
  <c r="H23" i="29"/>
  <c r="I23" i="29" s="1"/>
  <c r="J23" i="29"/>
  <c r="K23" i="29" s="1"/>
  <c r="D24" i="29"/>
  <c r="F24" i="29"/>
  <c r="H24" i="29"/>
  <c r="I24" i="29" s="1"/>
  <c r="J24" i="29"/>
  <c r="K24" i="29" s="1"/>
  <c r="D25" i="29"/>
  <c r="F25" i="29"/>
  <c r="H25" i="29"/>
  <c r="I25" i="29" s="1"/>
  <c r="J25" i="29"/>
  <c r="K25" i="29" s="1"/>
  <c r="D26" i="29"/>
  <c r="F26" i="29"/>
  <c r="H26" i="29"/>
  <c r="I26" i="29" s="1"/>
  <c r="J26" i="29"/>
  <c r="K26" i="29" s="1"/>
  <c r="D27" i="29"/>
  <c r="F27" i="29"/>
  <c r="H27" i="29"/>
  <c r="I27" i="29" s="1"/>
  <c r="J27" i="29"/>
  <c r="K27" i="29" s="1"/>
  <c r="D28" i="29"/>
  <c r="F28" i="29"/>
  <c r="H28" i="29"/>
  <c r="I28" i="29" s="1"/>
  <c r="J28" i="29"/>
  <c r="K28" i="29" s="1"/>
  <c r="D29" i="29"/>
  <c r="F29" i="29"/>
  <c r="H29" i="29"/>
  <c r="I29" i="29" s="1"/>
  <c r="J29" i="29"/>
  <c r="K29" i="29" s="1"/>
  <c r="D30" i="29"/>
  <c r="F30" i="29"/>
  <c r="H30" i="29"/>
  <c r="I30" i="29" s="1"/>
  <c r="J30" i="29"/>
  <c r="K30" i="29" s="1"/>
  <c r="D31" i="29"/>
  <c r="F31" i="29"/>
  <c r="H31" i="29"/>
  <c r="I31" i="29" s="1"/>
  <c r="J31" i="29"/>
  <c r="K31" i="29" s="1"/>
  <c r="D32" i="29"/>
  <c r="F32" i="29"/>
  <c r="H32" i="29"/>
  <c r="I32" i="29" s="1"/>
  <c r="J32" i="29"/>
  <c r="K32" i="29" s="1"/>
  <c r="D33" i="29"/>
  <c r="F33" i="29"/>
  <c r="H33" i="29"/>
  <c r="I33" i="29" s="1"/>
  <c r="J33" i="29"/>
  <c r="K33" i="29" s="1"/>
  <c r="D34" i="29"/>
  <c r="F34" i="29"/>
  <c r="H34" i="29"/>
  <c r="I34" i="29" s="1"/>
  <c r="J34" i="29"/>
  <c r="K34" i="29" s="1"/>
  <c r="D35" i="29"/>
  <c r="F35" i="29"/>
  <c r="H35" i="29"/>
  <c r="I35" i="29" s="1"/>
  <c r="J35" i="29"/>
  <c r="K35" i="29" s="1"/>
  <c r="D36" i="29"/>
  <c r="F36" i="29"/>
  <c r="H36" i="29"/>
  <c r="I36" i="29" s="1"/>
  <c r="J36" i="29"/>
  <c r="K36" i="29" s="1"/>
  <c r="D37" i="29"/>
  <c r="F37" i="29"/>
  <c r="H37" i="29"/>
  <c r="I37" i="29" s="1"/>
  <c r="J37" i="29"/>
  <c r="K37" i="29" s="1"/>
  <c r="D38" i="29"/>
  <c r="F38" i="29"/>
  <c r="H38" i="29"/>
  <c r="I38" i="29" s="1"/>
  <c r="J38" i="29"/>
  <c r="K38" i="29" s="1"/>
  <c r="D8" i="31"/>
  <c r="F8" i="31"/>
  <c r="H8" i="31"/>
  <c r="I8" i="31" s="1"/>
  <c r="J8" i="31"/>
  <c r="K8" i="31" s="1"/>
  <c r="D9" i="31"/>
  <c r="F9" i="31"/>
  <c r="H9" i="31"/>
  <c r="I9" i="31" s="1"/>
  <c r="J9" i="31"/>
  <c r="K9" i="31" s="1"/>
  <c r="D10" i="31"/>
  <c r="F10" i="31"/>
  <c r="H10" i="31"/>
  <c r="I10" i="31" s="1"/>
  <c r="J10" i="31"/>
  <c r="K10" i="31" s="1"/>
  <c r="D11" i="31"/>
  <c r="F11" i="31"/>
  <c r="H11" i="31"/>
  <c r="I11" i="31" s="1"/>
  <c r="J11" i="31"/>
  <c r="K11" i="31" s="1"/>
  <c r="D12" i="31"/>
  <c r="F12" i="31"/>
  <c r="H12" i="31"/>
  <c r="I12" i="31" s="1"/>
  <c r="J12" i="31"/>
  <c r="K12" i="31" s="1"/>
  <c r="D13" i="31"/>
  <c r="F13" i="31"/>
  <c r="H13" i="31"/>
  <c r="I13" i="31" s="1"/>
  <c r="J13" i="31"/>
  <c r="K13" i="31" s="1"/>
  <c r="D14" i="31"/>
  <c r="F14" i="31"/>
  <c r="H14" i="31"/>
  <c r="I14" i="31" s="1"/>
  <c r="J14" i="31"/>
  <c r="K14" i="31" s="1"/>
  <c r="D15" i="31"/>
  <c r="F15" i="31"/>
  <c r="H15" i="31"/>
  <c r="I15" i="31" s="1"/>
  <c r="J15" i="31"/>
  <c r="K15" i="31" s="1"/>
  <c r="D16" i="31"/>
  <c r="F16" i="31"/>
  <c r="H16" i="31"/>
  <c r="I16" i="31" s="1"/>
  <c r="J16" i="31"/>
  <c r="K16" i="31" s="1"/>
  <c r="D17" i="31"/>
  <c r="F17" i="31"/>
  <c r="H17" i="31"/>
  <c r="I17" i="31" s="1"/>
  <c r="J17" i="31"/>
  <c r="K17" i="31" s="1"/>
  <c r="D18" i="31"/>
  <c r="F18" i="31"/>
  <c r="H18" i="31"/>
  <c r="I18" i="31" s="1"/>
  <c r="J18" i="31"/>
  <c r="K18" i="31" s="1"/>
  <c r="D19" i="31"/>
  <c r="F19" i="31"/>
  <c r="H19" i="31"/>
  <c r="I19" i="31" s="1"/>
  <c r="J19" i="31"/>
  <c r="K19" i="31" s="1"/>
  <c r="D20" i="31"/>
  <c r="F20" i="31"/>
  <c r="H20" i="31"/>
  <c r="I20" i="31" s="1"/>
  <c r="J20" i="31"/>
  <c r="K20" i="31" s="1"/>
  <c r="D21" i="31"/>
  <c r="F21" i="31"/>
  <c r="H21" i="31"/>
  <c r="I21" i="31" s="1"/>
  <c r="J21" i="31"/>
  <c r="K21" i="31" s="1"/>
  <c r="D22" i="31"/>
  <c r="F22" i="31"/>
  <c r="H22" i="31"/>
  <c r="I22" i="31" s="1"/>
  <c r="J22" i="31"/>
  <c r="K22" i="31" s="1"/>
  <c r="D23" i="31"/>
  <c r="F23" i="31"/>
  <c r="H23" i="31"/>
  <c r="I23" i="31" s="1"/>
  <c r="J23" i="31"/>
  <c r="K23" i="31" s="1"/>
  <c r="D24" i="31"/>
  <c r="F24" i="31"/>
  <c r="H24" i="31"/>
  <c r="I24" i="31" s="1"/>
  <c r="J24" i="31"/>
  <c r="K24" i="31" s="1"/>
  <c r="D25" i="31"/>
  <c r="F25" i="31"/>
  <c r="H25" i="31"/>
  <c r="I25" i="31" s="1"/>
  <c r="J25" i="31"/>
  <c r="K25" i="31" s="1"/>
  <c r="D26" i="31"/>
  <c r="F26" i="31"/>
  <c r="H26" i="31"/>
  <c r="I26" i="31" s="1"/>
  <c r="J26" i="31"/>
  <c r="K26" i="31" s="1"/>
  <c r="D27" i="31"/>
  <c r="F27" i="31"/>
  <c r="H27" i="31"/>
  <c r="I27" i="31" s="1"/>
  <c r="J27" i="31"/>
  <c r="K27" i="31" s="1"/>
  <c r="D28" i="31"/>
  <c r="F28" i="31"/>
  <c r="H28" i="31"/>
  <c r="I28" i="31" s="1"/>
  <c r="J28" i="31"/>
  <c r="K28" i="31" s="1"/>
  <c r="D29" i="31"/>
  <c r="F29" i="31"/>
  <c r="H29" i="31"/>
  <c r="I29" i="31" s="1"/>
  <c r="J29" i="31"/>
  <c r="K29" i="31" s="1"/>
  <c r="D30" i="31"/>
  <c r="F30" i="31"/>
  <c r="H30" i="31"/>
  <c r="I30" i="31" s="1"/>
  <c r="J30" i="31"/>
  <c r="K30" i="31" s="1"/>
  <c r="D31" i="31"/>
  <c r="F31" i="31"/>
  <c r="H31" i="31"/>
  <c r="I31" i="31" s="1"/>
  <c r="J31" i="31"/>
  <c r="K31" i="31" s="1"/>
  <c r="D32" i="31"/>
  <c r="F32" i="31"/>
  <c r="H32" i="31"/>
  <c r="I32" i="31" s="1"/>
  <c r="J32" i="31"/>
  <c r="K32" i="31" s="1"/>
  <c r="D33" i="31"/>
  <c r="F33" i="31"/>
  <c r="H33" i="31"/>
  <c r="I33" i="31" s="1"/>
  <c r="J33" i="31"/>
  <c r="K33" i="31" s="1"/>
  <c r="D34" i="31"/>
  <c r="F34" i="31"/>
  <c r="H34" i="31"/>
  <c r="I34" i="31" s="1"/>
  <c r="J34" i="31"/>
  <c r="K34" i="31" s="1"/>
  <c r="D35" i="31"/>
  <c r="F35" i="31"/>
  <c r="H35" i="31"/>
  <c r="I35" i="31" s="1"/>
  <c r="J35" i="31"/>
  <c r="K35" i="31" s="1"/>
  <c r="D8" i="33"/>
  <c r="F8" i="33"/>
  <c r="H8" i="33"/>
  <c r="I8" i="33" s="1"/>
  <c r="J8" i="33"/>
  <c r="K8" i="33" s="1"/>
  <c r="D9" i="33"/>
  <c r="F9" i="33"/>
  <c r="H9" i="33"/>
  <c r="I9" i="33" s="1"/>
  <c r="J9" i="33"/>
  <c r="K9" i="33" s="1"/>
  <c r="D10" i="33"/>
  <c r="F10" i="33"/>
  <c r="H10" i="33"/>
  <c r="I10" i="33" s="1"/>
  <c r="J10" i="33"/>
  <c r="K10" i="33" s="1"/>
  <c r="D11" i="33"/>
  <c r="F11" i="33"/>
  <c r="H11" i="33"/>
  <c r="I11" i="33" s="1"/>
  <c r="J11" i="33"/>
  <c r="K11" i="33" s="1"/>
  <c r="D12" i="33"/>
  <c r="F12" i="33"/>
  <c r="H12" i="33"/>
  <c r="I12" i="33" s="1"/>
  <c r="J12" i="33"/>
  <c r="K12" i="33" s="1"/>
  <c r="D13" i="33"/>
  <c r="F13" i="33"/>
  <c r="H13" i="33"/>
  <c r="I13" i="33" s="1"/>
  <c r="J13" i="33"/>
  <c r="K13" i="33" s="1"/>
  <c r="D14" i="33"/>
  <c r="F14" i="33"/>
  <c r="H14" i="33"/>
  <c r="I14" i="33" s="1"/>
  <c r="J14" i="33"/>
  <c r="K14" i="33" s="1"/>
  <c r="D15" i="33"/>
  <c r="F15" i="33"/>
  <c r="H15" i="33"/>
  <c r="I15" i="33" s="1"/>
  <c r="J15" i="33"/>
  <c r="K15" i="33" s="1"/>
  <c r="D16" i="33"/>
  <c r="F16" i="33"/>
  <c r="H16" i="33"/>
  <c r="I16" i="33" s="1"/>
  <c r="J16" i="33"/>
  <c r="K16" i="33" s="1"/>
  <c r="D17" i="33"/>
  <c r="F17" i="33"/>
  <c r="H17" i="33"/>
  <c r="I17" i="33" s="1"/>
  <c r="J17" i="33"/>
  <c r="K17" i="33" s="1"/>
  <c r="D18" i="33"/>
  <c r="F18" i="33"/>
  <c r="H18" i="33"/>
  <c r="I18" i="33" s="1"/>
  <c r="J18" i="33"/>
  <c r="K18" i="33" s="1"/>
  <c r="D19" i="33"/>
  <c r="F19" i="33"/>
  <c r="H19" i="33"/>
  <c r="I19" i="33" s="1"/>
  <c r="J19" i="33"/>
  <c r="K19" i="33" s="1"/>
  <c r="D20" i="33"/>
  <c r="F20" i="33"/>
  <c r="H20" i="33"/>
  <c r="I20" i="33" s="1"/>
  <c r="J20" i="33"/>
  <c r="K20" i="33" s="1"/>
  <c r="D21" i="33"/>
  <c r="F21" i="33"/>
  <c r="H21" i="33"/>
  <c r="I21" i="33" s="1"/>
  <c r="J21" i="33"/>
  <c r="K21" i="33" s="1"/>
  <c r="D22" i="33"/>
  <c r="F22" i="33"/>
  <c r="H22" i="33"/>
  <c r="I22" i="33" s="1"/>
  <c r="J22" i="33"/>
  <c r="K22" i="33" s="1"/>
  <c r="D23" i="33"/>
  <c r="F23" i="33"/>
  <c r="G23" i="33" s="1"/>
  <c r="H23" i="33"/>
  <c r="I23" i="33" s="1"/>
  <c r="J23" i="33"/>
  <c r="K23" i="33" s="1"/>
  <c r="D24" i="33"/>
  <c r="F24" i="33"/>
  <c r="H24" i="33"/>
  <c r="I24" i="33" s="1"/>
  <c r="J24" i="33"/>
  <c r="K24" i="33" s="1"/>
  <c r="D25" i="33"/>
  <c r="F25" i="33"/>
  <c r="G25" i="33" s="1"/>
  <c r="H25" i="33"/>
  <c r="I25" i="33" s="1"/>
  <c r="J25" i="33"/>
  <c r="K25" i="33" s="1"/>
  <c r="D26" i="33"/>
  <c r="F26" i="33"/>
  <c r="H26" i="33"/>
  <c r="I26" i="33" s="1"/>
  <c r="J26" i="33"/>
  <c r="K26" i="33" s="1"/>
  <c r="D27" i="33"/>
  <c r="F27" i="33"/>
  <c r="G27" i="33" s="1"/>
  <c r="H27" i="33"/>
  <c r="I27" i="33" s="1"/>
  <c r="J27" i="33"/>
  <c r="K27" i="33" s="1"/>
  <c r="D28" i="33"/>
  <c r="L28" i="33" s="1"/>
  <c r="F28" i="33"/>
  <c r="G28" i="33" s="1"/>
  <c r="H28" i="33"/>
  <c r="I28" i="33" s="1"/>
  <c r="J28" i="33"/>
  <c r="K28" i="33" s="1"/>
  <c r="D29" i="33"/>
  <c r="E29" i="33" s="1"/>
  <c r="F29" i="33"/>
  <c r="G29" i="33" s="1"/>
  <c r="H29" i="33"/>
  <c r="I29" i="33" s="1"/>
  <c r="J29" i="33"/>
  <c r="K29" i="33" s="1"/>
  <c r="D30" i="33"/>
  <c r="L30" i="33" s="1"/>
  <c r="F30" i="33"/>
  <c r="G30" i="33" s="1"/>
  <c r="H30" i="33"/>
  <c r="I30" i="33" s="1"/>
  <c r="J30" i="33"/>
  <c r="K30" i="33" s="1"/>
  <c r="D31" i="33"/>
  <c r="E31" i="33" s="1"/>
  <c r="F31" i="33"/>
  <c r="H31" i="33"/>
  <c r="I31" i="33" s="1"/>
  <c r="J31" i="33"/>
  <c r="K31" i="33" s="1"/>
  <c r="D32" i="33"/>
  <c r="F32" i="33"/>
  <c r="H32" i="33"/>
  <c r="I32" i="33" s="1"/>
  <c r="J32" i="33"/>
  <c r="K32" i="33" s="1"/>
  <c r="D33" i="33"/>
  <c r="E33" i="33" s="1"/>
  <c r="F33" i="33"/>
  <c r="H33" i="33"/>
  <c r="I33" i="33" s="1"/>
  <c r="J33" i="33"/>
  <c r="K33" i="33" s="1"/>
  <c r="D34" i="33"/>
  <c r="F34" i="33"/>
  <c r="H34" i="33"/>
  <c r="I34" i="33" s="1"/>
  <c r="J34" i="33"/>
  <c r="K34" i="33" s="1"/>
  <c r="D35" i="33"/>
  <c r="E35" i="33" s="1"/>
  <c r="F35" i="33"/>
  <c r="H35" i="33"/>
  <c r="I35" i="33" s="1"/>
  <c r="J35" i="33"/>
  <c r="K35" i="33" s="1"/>
  <c r="D11" i="35"/>
  <c r="F11" i="35"/>
  <c r="H11" i="35"/>
  <c r="I11" i="35" s="1"/>
  <c r="J11" i="35"/>
  <c r="K11" i="35" s="1"/>
  <c r="D12" i="35"/>
  <c r="E12" i="35" s="1"/>
  <c r="F12" i="35"/>
  <c r="H12" i="35"/>
  <c r="I12" i="35" s="1"/>
  <c r="J12" i="35"/>
  <c r="K12" i="35" s="1"/>
  <c r="D13" i="35"/>
  <c r="F13" i="35"/>
  <c r="H13" i="35"/>
  <c r="I13" i="35" s="1"/>
  <c r="J13" i="35"/>
  <c r="K13" i="35" s="1"/>
  <c r="D14" i="35"/>
  <c r="E14" i="35" s="1"/>
  <c r="F14" i="35"/>
  <c r="H14" i="35"/>
  <c r="I14" i="35" s="1"/>
  <c r="J14" i="35"/>
  <c r="K14" i="35" s="1"/>
  <c r="D15" i="35"/>
  <c r="F15" i="35"/>
  <c r="H15" i="35"/>
  <c r="I15" i="35" s="1"/>
  <c r="J15" i="35"/>
  <c r="K15" i="35" s="1"/>
  <c r="D16" i="35"/>
  <c r="E16" i="35" s="1"/>
  <c r="F16" i="35"/>
  <c r="H16" i="35"/>
  <c r="I16" i="35" s="1"/>
  <c r="J16" i="35"/>
  <c r="K16" i="35" s="1"/>
  <c r="D17" i="35"/>
  <c r="F17" i="35"/>
  <c r="H17" i="35"/>
  <c r="I17" i="35" s="1"/>
  <c r="J17" i="35"/>
  <c r="K17" i="35" s="1"/>
  <c r="D18" i="35"/>
  <c r="E18" i="35" s="1"/>
  <c r="F18" i="35"/>
  <c r="H18" i="35"/>
  <c r="I18" i="35" s="1"/>
  <c r="J18" i="35"/>
  <c r="K18" i="35" s="1"/>
  <c r="D19" i="35"/>
  <c r="F19" i="35"/>
  <c r="H19" i="35"/>
  <c r="I19" i="35" s="1"/>
  <c r="J19" i="35"/>
  <c r="K19" i="35" s="1"/>
  <c r="D20" i="35"/>
  <c r="E20" i="35" s="1"/>
  <c r="F20" i="35"/>
  <c r="H20" i="35"/>
  <c r="I20" i="35" s="1"/>
  <c r="J20" i="35"/>
  <c r="K20" i="35" s="1"/>
  <c r="D21" i="35"/>
  <c r="F21" i="35"/>
  <c r="H21" i="35"/>
  <c r="J21" i="35"/>
  <c r="K21" i="35" s="1"/>
  <c r="D22" i="35"/>
  <c r="F22" i="35"/>
  <c r="G22" i="35" s="1"/>
  <c r="H22" i="35"/>
  <c r="I22" i="35" s="1"/>
  <c r="J22" i="35"/>
  <c r="K22" i="35" s="1"/>
  <c r="D23" i="35"/>
  <c r="L23" i="35" s="1"/>
  <c r="F23" i="35"/>
  <c r="H23" i="35"/>
  <c r="I23" i="35" s="1"/>
  <c r="J23" i="35"/>
  <c r="K23" i="35" s="1"/>
  <c r="D24" i="35"/>
  <c r="E24" i="35" s="1"/>
  <c r="F24" i="35"/>
  <c r="H24" i="35"/>
  <c r="I24" i="35" s="1"/>
  <c r="J24" i="35"/>
  <c r="K24" i="35" s="1"/>
  <c r="D25" i="35"/>
  <c r="L25" i="35" s="1"/>
  <c r="F25" i="35"/>
  <c r="H25" i="35"/>
  <c r="I25" i="35" s="1"/>
  <c r="J25" i="35"/>
  <c r="K25" i="35" s="1"/>
  <c r="D26" i="35"/>
  <c r="E26" i="35" s="1"/>
  <c r="F26" i="35"/>
  <c r="G26" i="35" s="1"/>
  <c r="H26" i="35"/>
  <c r="I26" i="35" s="1"/>
  <c r="J26" i="35"/>
  <c r="K26" i="35" s="1"/>
  <c r="D27" i="35"/>
  <c r="L27" i="35" s="1"/>
  <c r="F27" i="35"/>
  <c r="H27" i="35"/>
  <c r="I27" i="35" s="1"/>
  <c r="J27" i="35"/>
  <c r="K27" i="35" s="1"/>
  <c r="D28" i="35"/>
  <c r="E28" i="35" s="1"/>
  <c r="F28" i="35"/>
  <c r="H28" i="35"/>
  <c r="I28" i="35" s="1"/>
  <c r="J28" i="35"/>
  <c r="K28" i="35" s="1"/>
  <c r="D29" i="35"/>
  <c r="L29" i="35" s="1"/>
  <c r="F29" i="35"/>
  <c r="H29" i="35"/>
  <c r="I29" i="35" s="1"/>
  <c r="J29" i="35"/>
  <c r="K29" i="35" s="1"/>
  <c r="D30" i="35"/>
  <c r="E30" i="35" s="1"/>
  <c r="F30" i="35"/>
  <c r="G30" i="35" s="1"/>
  <c r="H30" i="35"/>
  <c r="I30" i="35" s="1"/>
  <c r="J30" i="35"/>
  <c r="K30" i="35" s="1"/>
  <c r="D31" i="35"/>
  <c r="L31" i="35" s="1"/>
  <c r="F31" i="35"/>
  <c r="G31" i="35" s="1"/>
  <c r="H31" i="35"/>
  <c r="I31" i="35" s="1"/>
  <c r="J31" i="35"/>
  <c r="K31" i="35" s="1"/>
  <c r="D32" i="35"/>
  <c r="E32" i="35" s="1"/>
  <c r="F32" i="35"/>
  <c r="G32" i="35" s="1"/>
  <c r="H32" i="35"/>
  <c r="I32" i="35" s="1"/>
  <c r="J32" i="35"/>
  <c r="K32" i="35" s="1"/>
  <c r="D33" i="35"/>
  <c r="L33" i="35" s="1"/>
  <c r="F33" i="35"/>
  <c r="H33" i="35"/>
  <c r="I33" i="35" s="1"/>
  <c r="J33" i="35"/>
  <c r="K33" i="35" s="1"/>
  <c r="D34" i="35"/>
  <c r="E34" i="35" s="1"/>
  <c r="F34" i="35"/>
  <c r="G34" i="35" s="1"/>
  <c r="H34" i="35"/>
  <c r="I34" i="35" s="1"/>
  <c r="J34" i="35"/>
  <c r="K34" i="35" s="1"/>
  <c r="D35" i="35"/>
  <c r="L35" i="35" s="1"/>
  <c r="F35" i="35"/>
  <c r="G35" i="35" s="1"/>
  <c r="H35" i="35"/>
  <c r="I35" i="35" s="1"/>
  <c r="J35" i="35"/>
  <c r="K35" i="35" s="1"/>
  <c r="D36" i="35"/>
  <c r="E36" i="35" s="1"/>
  <c r="F36" i="35"/>
  <c r="G36" i="35" s="1"/>
  <c r="H36" i="35"/>
  <c r="I36" i="35" s="1"/>
  <c r="J36" i="35"/>
  <c r="K36" i="35" s="1"/>
  <c r="D37" i="35"/>
  <c r="L37" i="35" s="1"/>
  <c r="F37" i="35"/>
  <c r="H37" i="35"/>
  <c r="I37" i="35" s="1"/>
  <c r="J37" i="35"/>
  <c r="K37" i="35" s="1"/>
  <c r="D38" i="35"/>
  <c r="F38" i="35"/>
  <c r="G38" i="35" s="1"/>
  <c r="H38" i="35"/>
  <c r="J38" i="35"/>
  <c r="K38" i="35" s="1"/>
  <c r="D12" i="37"/>
  <c r="L12" i="37" s="1"/>
  <c r="F12" i="37"/>
  <c r="G12" i="37" s="1"/>
  <c r="H12" i="37"/>
  <c r="I12" i="37" s="1"/>
  <c r="J12" i="37"/>
  <c r="K12" i="37" s="1"/>
  <c r="D13" i="37"/>
  <c r="F13" i="37"/>
  <c r="G13" i="37" s="1"/>
  <c r="H13" i="37"/>
  <c r="J13" i="37"/>
  <c r="K13" i="37" s="1"/>
  <c r="D14" i="37"/>
  <c r="L14" i="37" s="1"/>
  <c r="F14" i="37"/>
  <c r="H14" i="37"/>
  <c r="I14" i="37" s="1"/>
  <c r="J14" i="37"/>
  <c r="K14" i="37" s="1"/>
  <c r="D15" i="37"/>
  <c r="F15" i="37"/>
  <c r="G15" i="37" s="1"/>
  <c r="H15" i="37"/>
  <c r="J15" i="37"/>
  <c r="K15" i="37" s="1"/>
  <c r="D16" i="37"/>
  <c r="L16" i="37" s="1"/>
  <c r="F16" i="37"/>
  <c r="G16" i="37" s="1"/>
  <c r="H16" i="37"/>
  <c r="I16" i="37" s="1"/>
  <c r="J16" i="37"/>
  <c r="K16" i="37" s="1"/>
  <c r="D17" i="37"/>
  <c r="F17" i="37"/>
  <c r="G17" i="37" s="1"/>
  <c r="H17" i="37"/>
  <c r="J17" i="37"/>
  <c r="K17" i="37" s="1"/>
  <c r="D18" i="37"/>
  <c r="L18" i="37" s="1"/>
  <c r="F18" i="37"/>
  <c r="H18" i="37"/>
  <c r="I18" i="37" s="1"/>
  <c r="J18" i="37"/>
  <c r="K18" i="37" s="1"/>
  <c r="D19" i="37"/>
  <c r="F19" i="37"/>
  <c r="G19" i="37" s="1"/>
  <c r="H19" i="37"/>
  <c r="J19" i="37"/>
  <c r="K19" i="37" s="1"/>
  <c r="D20" i="37"/>
  <c r="L20" i="37" s="1"/>
  <c r="F20" i="37"/>
  <c r="G20" i="37" s="1"/>
  <c r="H20" i="37"/>
  <c r="I20" i="37" s="1"/>
  <c r="J20" i="37"/>
  <c r="K20" i="37" s="1"/>
  <c r="D21" i="37"/>
  <c r="F21" i="37"/>
  <c r="G21" i="37" s="1"/>
  <c r="H21" i="37"/>
  <c r="J21" i="37"/>
  <c r="K21" i="37" s="1"/>
  <c r="D22" i="37"/>
  <c r="L22" i="37" s="1"/>
  <c r="F22" i="37"/>
  <c r="H22" i="37"/>
  <c r="I22" i="37" s="1"/>
  <c r="J22" i="37"/>
  <c r="K22" i="37" s="1"/>
  <c r="D23" i="37"/>
  <c r="F23" i="37"/>
  <c r="G23" i="37" s="1"/>
  <c r="H23" i="37"/>
  <c r="J23" i="37"/>
  <c r="K23" i="37" s="1"/>
  <c r="D24" i="37"/>
  <c r="L24" i="37" s="1"/>
  <c r="F24" i="37"/>
  <c r="G24" i="37" s="1"/>
  <c r="H24" i="37"/>
  <c r="I24" i="37" s="1"/>
  <c r="J24" i="37"/>
  <c r="K24" i="37" s="1"/>
  <c r="D25" i="37"/>
  <c r="F25" i="37"/>
  <c r="G25" i="37" s="1"/>
  <c r="H25" i="37"/>
  <c r="J25" i="37"/>
  <c r="K25" i="37" s="1"/>
  <c r="D26" i="37"/>
  <c r="L26" i="37" s="1"/>
  <c r="F26" i="37"/>
  <c r="H26" i="37"/>
  <c r="I26" i="37" s="1"/>
  <c r="J26" i="37"/>
  <c r="K26" i="37" s="1"/>
  <c r="D27" i="37"/>
  <c r="F27" i="37"/>
  <c r="G27" i="37" s="1"/>
  <c r="H27" i="37"/>
  <c r="J27" i="37"/>
  <c r="K27" i="37" s="1"/>
  <c r="D28" i="37"/>
  <c r="L28" i="37" s="1"/>
  <c r="F28" i="37"/>
  <c r="H28" i="37"/>
  <c r="I28" i="37" s="1"/>
  <c r="J28" i="37"/>
  <c r="K28" i="37" s="1"/>
  <c r="D29" i="37"/>
  <c r="F29" i="37"/>
  <c r="G29" i="37" s="1"/>
  <c r="H29" i="37"/>
  <c r="J29" i="37"/>
  <c r="K29" i="37" s="1"/>
  <c r="D30" i="37"/>
  <c r="L30" i="37" s="1"/>
  <c r="F30" i="37"/>
  <c r="H30" i="37"/>
  <c r="I30" i="37" s="1"/>
  <c r="J30" i="37"/>
  <c r="K30" i="37" s="1"/>
  <c r="D31" i="37"/>
  <c r="F31" i="37"/>
  <c r="G31" i="37" s="1"/>
  <c r="H31" i="37"/>
  <c r="J31" i="37"/>
  <c r="K31" i="37" s="1"/>
  <c r="D32" i="37"/>
  <c r="L32" i="37" s="1"/>
  <c r="F32" i="37"/>
  <c r="H32" i="37"/>
  <c r="I32" i="37" s="1"/>
  <c r="J32" i="37"/>
  <c r="K32" i="37" s="1"/>
  <c r="D33" i="37"/>
  <c r="F33" i="37"/>
  <c r="G33" i="37" s="1"/>
  <c r="H33" i="37"/>
  <c r="J33" i="37"/>
  <c r="K33" i="37" s="1"/>
  <c r="D34" i="37"/>
  <c r="L34" i="37" s="1"/>
  <c r="F34" i="37"/>
  <c r="G34" i="37" s="1"/>
  <c r="H34" i="37"/>
  <c r="I34" i="37" s="1"/>
  <c r="J34" i="37"/>
  <c r="K34" i="37" s="1"/>
  <c r="D35" i="37"/>
  <c r="F35" i="37"/>
  <c r="G35" i="37" s="1"/>
  <c r="H35" i="37"/>
  <c r="J35" i="37"/>
  <c r="K35" i="37" s="1"/>
  <c r="D36" i="37"/>
  <c r="L36" i="37" s="1"/>
  <c r="F36" i="37"/>
  <c r="G36" i="37" s="1"/>
  <c r="H36" i="37"/>
  <c r="I36" i="37" s="1"/>
  <c r="J36" i="37"/>
  <c r="K36" i="37" s="1"/>
  <c r="D37" i="37"/>
  <c r="F37" i="37"/>
  <c r="G37" i="37" s="1"/>
  <c r="H37" i="37"/>
  <c r="J37" i="37"/>
  <c r="K37" i="37" s="1"/>
  <c r="D38" i="37"/>
  <c r="L38" i="37" s="1"/>
  <c r="F38" i="37"/>
  <c r="G38" i="37" s="1"/>
  <c r="H38" i="37"/>
  <c r="I38" i="37" s="1"/>
  <c r="J38" i="37"/>
  <c r="K38" i="37" s="1"/>
  <c r="D39" i="37"/>
  <c r="F39" i="37"/>
  <c r="G39" i="37" s="1"/>
  <c r="H39" i="37"/>
  <c r="J39" i="37"/>
  <c r="K39" i="37" s="1"/>
  <c r="D10" i="21"/>
  <c r="L10" i="21" s="1"/>
  <c r="F10" i="21"/>
  <c r="G10" i="21" s="1"/>
  <c r="H10" i="21"/>
  <c r="I10" i="21" s="1"/>
  <c r="J10" i="21"/>
  <c r="K10" i="21" s="1"/>
  <c r="D11" i="21"/>
  <c r="F11" i="21"/>
  <c r="G11" i="21" s="1"/>
  <c r="H11" i="21"/>
  <c r="J11" i="21"/>
  <c r="K11" i="21" s="1"/>
  <c r="D12" i="21"/>
  <c r="L12" i="21" s="1"/>
  <c r="F12" i="21"/>
  <c r="H12" i="21"/>
  <c r="I12" i="21" s="1"/>
  <c r="J12" i="21"/>
  <c r="K12" i="21" s="1"/>
  <c r="D13" i="21"/>
  <c r="F13" i="21"/>
  <c r="G13" i="21" s="1"/>
  <c r="H13" i="21"/>
  <c r="J13" i="21"/>
  <c r="K13" i="21" s="1"/>
  <c r="D14" i="21"/>
  <c r="L14" i="21" s="1"/>
  <c r="F14" i="21"/>
  <c r="H14" i="21"/>
  <c r="I14" i="21" s="1"/>
  <c r="J14" i="21"/>
  <c r="K14" i="21" s="1"/>
  <c r="D15" i="21"/>
  <c r="F15" i="21"/>
  <c r="G15" i="21" s="1"/>
  <c r="H15" i="21"/>
  <c r="J15" i="21"/>
  <c r="K15" i="21" s="1"/>
  <c r="D16" i="21"/>
  <c r="L16" i="21" s="1"/>
  <c r="F16" i="21"/>
  <c r="H16" i="21"/>
  <c r="I16" i="21" s="1"/>
  <c r="J16" i="21"/>
  <c r="K16" i="21" s="1"/>
  <c r="D17" i="21"/>
  <c r="F17" i="21"/>
  <c r="G17" i="21" s="1"/>
  <c r="H17" i="21"/>
  <c r="J17" i="21"/>
  <c r="K17" i="21" s="1"/>
  <c r="D18" i="21"/>
  <c r="L18" i="21" s="1"/>
  <c r="F18" i="21"/>
  <c r="H18" i="21"/>
  <c r="I18" i="21" s="1"/>
  <c r="J18" i="21"/>
  <c r="K18" i="21" s="1"/>
  <c r="D19" i="21"/>
  <c r="F19" i="21"/>
  <c r="G19" i="21" s="1"/>
  <c r="H19" i="21"/>
  <c r="J19" i="21"/>
  <c r="K19" i="21" s="1"/>
  <c r="D20" i="21"/>
  <c r="L20" i="21" s="1"/>
  <c r="F20" i="21"/>
  <c r="G20" i="21" s="1"/>
  <c r="H20" i="21"/>
  <c r="I20" i="21" s="1"/>
  <c r="J20" i="21"/>
  <c r="K20" i="21" s="1"/>
  <c r="D21" i="21"/>
  <c r="F21" i="21"/>
  <c r="G21" i="21" s="1"/>
  <c r="H21" i="21"/>
  <c r="J21" i="21"/>
  <c r="K21" i="21" s="1"/>
  <c r="D22" i="21"/>
  <c r="L22" i="21" s="1"/>
  <c r="F22" i="21"/>
  <c r="G22" i="21" s="1"/>
  <c r="H22" i="21"/>
  <c r="I22" i="21" s="1"/>
  <c r="J22" i="21"/>
  <c r="K22" i="21" s="1"/>
  <c r="D23" i="21"/>
  <c r="F23" i="21"/>
  <c r="G23" i="21" s="1"/>
  <c r="H23" i="21"/>
  <c r="J23" i="21"/>
  <c r="K23" i="21" s="1"/>
  <c r="D24" i="21"/>
  <c r="L24" i="21" s="1"/>
  <c r="F24" i="21"/>
  <c r="G24" i="21" s="1"/>
  <c r="H24" i="21"/>
  <c r="I24" i="21" s="1"/>
  <c r="J24" i="21"/>
  <c r="K24" i="21" s="1"/>
  <c r="D25" i="21"/>
  <c r="F25" i="21"/>
  <c r="G25" i="21" s="1"/>
  <c r="H25" i="21"/>
  <c r="J25" i="21"/>
  <c r="K25" i="21" s="1"/>
  <c r="D26" i="21"/>
  <c r="L26" i="21" s="1"/>
  <c r="F26" i="21"/>
  <c r="G26" i="21" s="1"/>
  <c r="H26" i="21"/>
  <c r="I26" i="21" s="1"/>
  <c r="J26" i="21"/>
  <c r="K26" i="21" s="1"/>
  <c r="D27" i="21"/>
  <c r="F27" i="21"/>
  <c r="G27" i="21" s="1"/>
  <c r="H27" i="21"/>
  <c r="J27" i="21"/>
  <c r="K27" i="21" s="1"/>
  <c r="D28" i="21"/>
  <c r="L28" i="21" s="1"/>
  <c r="F28" i="21"/>
  <c r="H28" i="21"/>
  <c r="I28" i="21" s="1"/>
  <c r="J28" i="21"/>
  <c r="K28" i="21" s="1"/>
  <c r="D29" i="21"/>
  <c r="F29" i="21"/>
  <c r="G29" i="21" s="1"/>
  <c r="H29" i="21"/>
  <c r="J29" i="21"/>
  <c r="K29" i="21" s="1"/>
  <c r="D30" i="21"/>
  <c r="L30" i="21" s="1"/>
  <c r="F30" i="21"/>
  <c r="H30" i="21"/>
  <c r="I30" i="21" s="1"/>
  <c r="J30" i="21"/>
  <c r="K30" i="21" s="1"/>
  <c r="D31" i="21"/>
  <c r="F31" i="21"/>
  <c r="G31" i="21" s="1"/>
  <c r="H31" i="21"/>
  <c r="J31" i="21"/>
  <c r="K31" i="21" s="1"/>
  <c r="D32" i="21"/>
  <c r="L32" i="21" s="1"/>
  <c r="F32" i="21"/>
  <c r="H32" i="21"/>
  <c r="I32" i="21" s="1"/>
  <c r="J32" i="21"/>
  <c r="K32" i="21" s="1"/>
  <c r="D33" i="21"/>
  <c r="F33" i="21"/>
  <c r="G33" i="21" s="1"/>
  <c r="H33" i="21"/>
  <c r="J33" i="21"/>
  <c r="K33" i="21" s="1"/>
  <c r="D34" i="21"/>
  <c r="L34" i="21" s="1"/>
  <c r="F34" i="21"/>
  <c r="H34" i="21"/>
  <c r="I34" i="21" s="1"/>
  <c r="J34" i="21"/>
  <c r="K34" i="21" s="1"/>
  <c r="D35" i="21"/>
  <c r="F35" i="21"/>
  <c r="G35" i="21" s="1"/>
  <c r="H35" i="21"/>
  <c r="J35" i="21"/>
  <c r="K35" i="21" s="1"/>
  <c r="D36" i="21"/>
  <c r="L36" i="21" s="1"/>
  <c r="F36" i="21"/>
  <c r="G36" i="21" s="1"/>
  <c r="H36" i="21"/>
  <c r="I36" i="21" s="1"/>
  <c r="J36" i="21"/>
  <c r="K36" i="21" s="1"/>
  <c r="D37" i="21"/>
  <c r="F37" i="21"/>
  <c r="G37" i="21" s="1"/>
  <c r="H37" i="21"/>
  <c r="J37" i="21"/>
  <c r="K37" i="21" s="1"/>
  <c r="D12" i="19"/>
  <c r="T12" i="19" s="1"/>
  <c r="U12" i="19" s="1"/>
  <c r="F12" i="19"/>
  <c r="G12" i="19" s="1"/>
  <c r="H12" i="19"/>
  <c r="I12" i="19" s="1"/>
  <c r="J12" i="19"/>
  <c r="K12" i="19" s="1"/>
  <c r="D13" i="19"/>
  <c r="L13" i="19" s="1"/>
  <c r="F13" i="19"/>
  <c r="G13" i="19" s="1"/>
  <c r="H13" i="19"/>
  <c r="J13" i="19"/>
  <c r="K13" i="19" s="1"/>
  <c r="D14" i="19"/>
  <c r="T14" i="19" s="1"/>
  <c r="U14" i="19" s="1"/>
  <c r="F14" i="19"/>
  <c r="H14" i="19"/>
  <c r="I14" i="19" s="1"/>
  <c r="J14" i="19"/>
  <c r="K14" i="19" s="1"/>
  <c r="D15" i="19"/>
  <c r="F15" i="19"/>
  <c r="G15" i="19" s="1"/>
  <c r="H15" i="19"/>
  <c r="J15" i="19"/>
  <c r="K15" i="19" s="1"/>
  <c r="D16" i="19"/>
  <c r="T16" i="19" s="1"/>
  <c r="U16" i="19" s="1"/>
  <c r="F16" i="19"/>
  <c r="G16" i="19" s="1"/>
  <c r="H16" i="19"/>
  <c r="I16" i="19" s="1"/>
  <c r="J16" i="19"/>
  <c r="K16" i="19" s="1"/>
  <c r="D17" i="19"/>
  <c r="F17" i="19"/>
  <c r="G17" i="19" s="1"/>
  <c r="H17" i="19"/>
  <c r="J17" i="19"/>
  <c r="K17" i="19" s="1"/>
  <c r="D18" i="19"/>
  <c r="T18" i="19" s="1"/>
  <c r="U18" i="19" s="1"/>
  <c r="F18" i="19"/>
  <c r="H18" i="19"/>
  <c r="I18" i="19" s="1"/>
  <c r="J18" i="19"/>
  <c r="K18" i="19" s="1"/>
  <c r="D19" i="19"/>
  <c r="F19" i="19"/>
  <c r="G19" i="19" s="1"/>
  <c r="H19" i="19"/>
  <c r="J19" i="19"/>
  <c r="K19" i="19" s="1"/>
  <c r="D20" i="19"/>
  <c r="T20" i="19" s="1"/>
  <c r="U20" i="19" s="1"/>
  <c r="F20" i="19"/>
  <c r="G20" i="19" s="1"/>
  <c r="H20" i="19"/>
  <c r="I20" i="19" s="1"/>
  <c r="J20" i="19"/>
  <c r="K20" i="19" s="1"/>
  <c r="D21" i="19"/>
  <c r="L21" i="19" s="1"/>
  <c r="F21" i="19"/>
  <c r="G21" i="19" s="1"/>
  <c r="H21" i="19"/>
  <c r="J21" i="19"/>
  <c r="K21" i="19" s="1"/>
  <c r="D22" i="19"/>
  <c r="T22" i="19" s="1"/>
  <c r="U22" i="19" s="1"/>
  <c r="F22" i="19"/>
  <c r="H22" i="19"/>
  <c r="I22" i="19" s="1"/>
  <c r="J22" i="19"/>
  <c r="K22" i="19" s="1"/>
  <c r="D23" i="19"/>
  <c r="L23" i="19" s="1"/>
  <c r="F23" i="19"/>
  <c r="G23" i="19" s="1"/>
  <c r="H23" i="19"/>
  <c r="J23" i="19"/>
  <c r="K23" i="19" s="1"/>
  <c r="D24" i="19"/>
  <c r="T24" i="19" s="1"/>
  <c r="U24" i="19" s="1"/>
  <c r="F24" i="19"/>
  <c r="G24" i="19" s="1"/>
  <c r="H24" i="19"/>
  <c r="I24" i="19" s="1"/>
  <c r="J24" i="19"/>
  <c r="K24" i="19" s="1"/>
  <c r="D25" i="19"/>
  <c r="L25" i="19" s="1"/>
  <c r="F25" i="19"/>
  <c r="G25" i="19" s="1"/>
  <c r="H25" i="19"/>
  <c r="J25" i="19"/>
  <c r="K25" i="19" s="1"/>
  <c r="D26" i="19"/>
  <c r="T26" i="19" s="1"/>
  <c r="U26" i="19" s="1"/>
  <c r="F26" i="19"/>
  <c r="H26" i="19"/>
  <c r="I26" i="19" s="1"/>
  <c r="J26" i="19"/>
  <c r="K26" i="19" s="1"/>
  <c r="D27" i="19"/>
  <c r="F27" i="19"/>
  <c r="G27" i="19" s="1"/>
  <c r="H27" i="19"/>
  <c r="J27" i="19"/>
  <c r="K27" i="19" s="1"/>
  <c r="D28" i="19"/>
  <c r="T28" i="19" s="1"/>
  <c r="U28" i="19" s="1"/>
  <c r="F28" i="19"/>
  <c r="G28" i="19" s="1"/>
  <c r="H28" i="19"/>
  <c r="I28" i="19" s="1"/>
  <c r="J28" i="19"/>
  <c r="K28" i="19" s="1"/>
  <c r="D29" i="19"/>
  <c r="L29" i="19" s="1"/>
  <c r="F29" i="19"/>
  <c r="G29" i="19" s="1"/>
  <c r="H29" i="19"/>
  <c r="J29" i="19"/>
  <c r="K29" i="19" s="1"/>
  <c r="D30" i="19"/>
  <c r="T30" i="19" s="1"/>
  <c r="U30" i="19" s="1"/>
  <c r="F30" i="19"/>
  <c r="H30" i="19"/>
  <c r="I30" i="19" s="1"/>
  <c r="J30" i="19"/>
  <c r="K30" i="19" s="1"/>
  <c r="D31" i="19"/>
  <c r="L31" i="19" s="1"/>
  <c r="F31" i="19"/>
  <c r="G31" i="19" s="1"/>
  <c r="H31" i="19"/>
  <c r="J31" i="19"/>
  <c r="K31" i="19" s="1"/>
  <c r="D32" i="19"/>
  <c r="F32" i="19"/>
  <c r="G32" i="19" s="1"/>
  <c r="H32" i="19"/>
  <c r="I32" i="19" s="1"/>
  <c r="J32" i="19"/>
  <c r="K32" i="19" s="1"/>
  <c r="D33" i="19"/>
  <c r="L33" i="19" s="1"/>
  <c r="F33" i="19"/>
  <c r="G33" i="19" s="1"/>
  <c r="H33" i="19"/>
  <c r="J33" i="19"/>
  <c r="K33" i="19" s="1"/>
  <c r="D34" i="19"/>
  <c r="T34" i="19" s="1"/>
  <c r="F34" i="19"/>
  <c r="H34" i="19"/>
  <c r="I34" i="19" s="1"/>
  <c r="J34" i="19"/>
  <c r="K34" i="19" s="1"/>
  <c r="D35" i="19"/>
  <c r="L35" i="19" s="1"/>
  <c r="F35" i="19"/>
  <c r="G35" i="19" s="1"/>
  <c r="H35" i="19"/>
  <c r="J35" i="19"/>
  <c r="K35" i="19" s="1"/>
  <c r="D36" i="19"/>
  <c r="T36" i="19" s="1"/>
  <c r="U36" i="19" s="1"/>
  <c r="F36" i="19"/>
  <c r="G36" i="19" s="1"/>
  <c r="H36" i="19"/>
  <c r="I36" i="19" s="1"/>
  <c r="J36" i="19"/>
  <c r="K36" i="19" s="1"/>
  <c r="D37" i="19"/>
  <c r="L37" i="19" s="1"/>
  <c r="F37" i="19"/>
  <c r="G37" i="19" s="1"/>
  <c r="H37" i="19"/>
  <c r="J37" i="19"/>
  <c r="K37" i="19" s="1"/>
  <c r="D38" i="19"/>
  <c r="T38" i="19" s="1"/>
  <c r="U38" i="19" s="1"/>
  <c r="F38" i="19"/>
  <c r="H38" i="19"/>
  <c r="I38" i="19" s="1"/>
  <c r="J38" i="19"/>
  <c r="K38" i="19" s="1"/>
  <c r="D39" i="19"/>
  <c r="L39" i="19" s="1"/>
  <c r="F39" i="19"/>
  <c r="G39" i="19" s="1"/>
  <c r="H39" i="19"/>
  <c r="J39" i="19"/>
  <c r="K39" i="19" s="1"/>
  <c r="D12" i="17"/>
  <c r="T12" i="17" s="1"/>
  <c r="U12" i="17" s="1"/>
  <c r="F12" i="17"/>
  <c r="G12" i="17" s="1"/>
  <c r="H12" i="17"/>
  <c r="I12" i="17" s="1"/>
  <c r="J12" i="17"/>
  <c r="K12" i="17" s="1"/>
  <c r="D13" i="17"/>
  <c r="L13" i="17" s="1"/>
  <c r="F13" i="17"/>
  <c r="G13" i="17" s="1"/>
  <c r="H13" i="17"/>
  <c r="J13" i="17"/>
  <c r="K13" i="17" s="1"/>
  <c r="D14" i="17"/>
  <c r="T14" i="17" s="1"/>
  <c r="U14" i="17" s="1"/>
  <c r="F14" i="17"/>
  <c r="H14" i="17"/>
  <c r="I14" i="17" s="1"/>
  <c r="J14" i="17"/>
  <c r="K14" i="17" s="1"/>
  <c r="D15" i="17"/>
  <c r="L15" i="17" s="1"/>
  <c r="F15" i="17"/>
  <c r="G15" i="17" s="1"/>
  <c r="H15" i="17"/>
  <c r="J15" i="17"/>
  <c r="K15" i="17" s="1"/>
  <c r="D16" i="17"/>
  <c r="T16" i="17" s="1"/>
  <c r="U16" i="17" s="1"/>
  <c r="F16" i="17"/>
  <c r="G16" i="17" s="1"/>
  <c r="H16" i="17"/>
  <c r="I16" i="17" s="1"/>
  <c r="J16" i="17"/>
  <c r="K16" i="17" s="1"/>
  <c r="D17" i="17"/>
  <c r="L17" i="17" s="1"/>
  <c r="F17" i="17"/>
  <c r="H17" i="17"/>
  <c r="J17" i="17"/>
  <c r="K17" i="17" s="1"/>
  <c r="D18" i="17"/>
  <c r="T18" i="17" s="1"/>
  <c r="U18" i="17" s="1"/>
  <c r="F18" i="17"/>
  <c r="R18" i="17" s="1"/>
  <c r="S18" i="17" s="1"/>
  <c r="H18" i="17"/>
  <c r="I18" i="17" s="1"/>
  <c r="J18" i="17"/>
  <c r="K18" i="17" s="1"/>
  <c r="D19" i="17"/>
  <c r="F19" i="17"/>
  <c r="G19" i="17" s="1"/>
  <c r="H19" i="17"/>
  <c r="J19" i="17"/>
  <c r="K19" i="17" s="1"/>
  <c r="D20" i="17"/>
  <c r="F20" i="17"/>
  <c r="G20" i="17" s="1"/>
  <c r="H20" i="17"/>
  <c r="I20" i="17" s="1"/>
  <c r="J20" i="17"/>
  <c r="K20" i="17" s="1"/>
  <c r="D21" i="17"/>
  <c r="F21" i="17"/>
  <c r="G21" i="17" s="1"/>
  <c r="H21" i="17"/>
  <c r="J21" i="17"/>
  <c r="K21" i="17" s="1"/>
  <c r="D22" i="17"/>
  <c r="T22" i="17" s="1"/>
  <c r="F22" i="17"/>
  <c r="H22" i="17"/>
  <c r="I22" i="17" s="1"/>
  <c r="J22" i="17"/>
  <c r="K22" i="17" s="1"/>
  <c r="D23" i="17"/>
  <c r="L23" i="17" s="1"/>
  <c r="F23" i="17"/>
  <c r="G23" i="17" s="1"/>
  <c r="H23" i="17"/>
  <c r="J23" i="17"/>
  <c r="K23" i="17" s="1"/>
  <c r="D24" i="17"/>
  <c r="T24" i="17" s="1"/>
  <c r="U24" i="17" s="1"/>
  <c r="F24" i="17"/>
  <c r="G24" i="17" s="1"/>
  <c r="H24" i="17"/>
  <c r="I24" i="17" s="1"/>
  <c r="J24" i="17"/>
  <c r="K24" i="17" s="1"/>
  <c r="D25" i="17"/>
  <c r="L25" i="17" s="1"/>
  <c r="F25" i="17"/>
  <c r="G25" i="17" s="1"/>
  <c r="H25" i="17"/>
  <c r="J25" i="17"/>
  <c r="K25" i="17" s="1"/>
  <c r="D26" i="17"/>
  <c r="T26" i="17" s="1"/>
  <c r="U26" i="17" s="1"/>
  <c r="F26" i="17"/>
  <c r="H26" i="17"/>
  <c r="I26" i="17" s="1"/>
  <c r="J26" i="17"/>
  <c r="K26" i="17" s="1"/>
  <c r="D27" i="17"/>
  <c r="L27" i="17" s="1"/>
  <c r="F27" i="17"/>
  <c r="G27" i="17" s="1"/>
  <c r="H27" i="17"/>
  <c r="J27" i="17"/>
  <c r="K27" i="17" s="1"/>
  <c r="D28" i="17"/>
  <c r="F28" i="17"/>
  <c r="G28" i="17" s="1"/>
  <c r="H28" i="17"/>
  <c r="I28" i="17" s="1"/>
  <c r="J28" i="17"/>
  <c r="K28" i="17" s="1"/>
  <c r="D29" i="17"/>
  <c r="L29" i="17" s="1"/>
  <c r="F29" i="17"/>
  <c r="G29" i="17" s="1"/>
  <c r="H29" i="17"/>
  <c r="J29" i="17"/>
  <c r="K29" i="17" s="1"/>
  <c r="D30" i="17"/>
  <c r="T30" i="17" s="1"/>
  <c r="U30" i="17" s="1"/>
  <c r="F30" i="17"/>
  <c r="H30" i="17"/>
  <c r="I30" i="17" s="1"/>
  <c r="J30" i="17"/>
  <c r="K30" i="17" s="1"/>
  <c r="D31" i="17"/>
  <c r="L31" i="17" s="1"/>
  <c r="F31" i="17"/>
  <c r="G31" i="17" s="1"/>
  <c r="H31" i="17"/>
  <c r="J31" i="17"/>
  <c r="K31" i="17" s="1"/>
  <c r="D32" i="17"/>
  <c r="T32" i="17" s="1"/>
  <c r="U32" i="17" s="1"/>
  <c r="F32" i="17"/>
  <c r="G32" i="17" s="1"/>
  <c r="H32" i="17"/>
  <c r="I32" i="17" s="1"/>
  <c r="J32" i="17"/>
  <c r="K32" i="17" s="1"/>
  <c r="D33" i="17"/>
  <c r="L33" i="17" s="1"/>
  <c r="F33" i="17"/>
  <c r="H33" i="17"/>
  <c r="J33" i="17"/>
  <c r="K33" i="17" s="1"/>
  <c r="D34" i="17"/>
  <c r="T34" i="17" s="1"/>
  <c r="U34" i="17" s="1"/>
  <c r="F34" i="17"/>
  <c r="H34" i="17"/>
  <c r="J34" i="17"/>
  <c r="K34" i="17" s="1"/>
  <c r="D35" i="17"/>
  <c r="L35" i="17" s="1"/>
  <c r="F35" i="17"/>
  <c r="G35" i="17" s="1"/>
  <c r="H35" i="17"/>
  <c r="J35" i="17"/>
  <c r="K35" i="17" s="1"/>
  <c r="D36" i="17"/>
  <c r="T36" i="17" s="1"/>
  <c r="U36" i="17" s="1"/>
  <c r="F36" i="17"/>
  <c r="G36" i="17" s="1"/>
  <c r="H36" i="17"/>
  <c r="I36" i="17" s="1"/>
  <c r="J36" i="17"/>
  <c r="K36" i="17" s="1"/>
  <c r="D37" i="17"/>
  <c r="L37" i="17" s="1"/>
  <c r="F37" i="17"/>
  <c r="G37" i="17" s="1"/>
  <c r="H37" i="17"/>
  <c r="J37" i="17"/>
  <c r="K37" i="17" s="1"/>
  <c r="D38" i="17"/>
  <c r="T38" i="17" s="1"/>
  <c r="U38" i="17" s="1"/>
  <c r="F38" i="17"/>
  <c r="H38" i="17"/>
  <c r="J38" i="17"/>
  <c r="K38" i="17" s="1"/>
  <c r="D39" i="17"/>
  <c r="L39" i="17" s="1"/>
  <c r="F39" i="17"/>
  <c r="G39" i="17" s="1"/>
  <c r="H39" i="17"/>
  <c r="J39" i="17"/>
  <c r="K39" i="17" s="1"/>
  <c r="D10" i="55"/>
  <c r="T10" i="55" s="1"/>
  <c r="U10" i="55" s="1"/>
  <c r="F10" i="55"/>
  <c r="G10" i="55" s="1"/>
  <c r="H10" i="55"/>
  <c r="I10" i="55" s="1"/>
  <c r="J10" i="55"/>
  <c r="K10" i="55" s="1"/>
  <c r="D11" i="55"/>
  <c r="F11" i="55"/>
  <c r="G11" i="55" s="1"/>
  <c r="H11" i="55"/>
  <c r="J11" i="55"/>
  <c r="K11" i="55" s="1"/>
  <c r="D12" i="55"/>
  <c r="T12" i="55" s="1"/>
  <c r="U12" i="55" s="1"/>
  <c r="F12" i="55"/>
  <c r="H12" i="55"/>
  <c r="I12" i="55" s="1"/>
  <c r="J12" i="55"/>
  <c r="K12" i="55" s="1"/>
  <c r="D13" i="55"/>
  <c r="L13" i="55" s="1"/>
  <c r="F13" i="55"/>
  <c r="G13" i="55" s="1"/>
  <c r="H13" i="55"/>
  <c r="J13" i="55"/>
  <c r="K13" i="55" s="1"/>
  <c r="D14" i="55"/>
  <c r="T14" i="55" s="1"/>
  <c r="U14" i="55" s="1"/>
  <c r="F14" i="55"/>
  <c r="G14" i="55" s="1"/>
  <c r="H14" i="55"/>
  <c r="I14" i="55" s="1"/>
  <c r="J14" i="55"/>
  <c r="K14" i="55" s="1"/>
  <c r="D15" i="55"/>
  <c r="L15" i="55" s="1"/>
  <c r="F15" i="55"/>
  <c r="H15" i="55"/>
  <c r="J15" i="55"/>
  <c r="K15" i="55" s="1"/>
  <c r="D16" i="55"/>
  <c r="F16" i="55"/>
  <c r="G16" i="55" s="1"/>
  <c r="H16" i="55"/>
  <c r="I16" i="55" s="1"/>
  <c r="J16" i="55"/>
  <c r="K16" i="55" s="1"/>
  <c r="D17" i="55"/>
  <c r="L17" i="55" s="1"/>
  <c r="F17" i="55"/>
  <c r="H17" i="55"/>
  <c r="J17" i="55"/>
  <c r="K17" i="55" s="1"/>
  <c r="D18" i="55"/>
  <c r="F18" i="55"/>
  <c r="G18" i="55" s="1"/>
  <c r="H18" i="55"/>
  <c r="I18" i="55" s="1"/>
  <c r="J18" i="55"/>
  <c r="K18" i="55" s="1"/>
  <c r="D19" i="55"/>
  <c r="L19" i="55" s="1"/>
  <c r="F19" i="55"/>
  <c r="H19" i="55"/>
  <c r="J19" i="55"/>
  <c r="K19" i="55" s="1"/>
  <c r="D20" i="55"/>
  <c r="F20" i="55"/>
  <c r="G20" i="55" s="1"/>
  <c r="H20" i="55"/>
  <c r="I20" i="55" s="1"/>
  <c r="J20" i="55"/>
  <c r="K20" i="55" s="1"/>
  <c r="D21" i="55"/>
  <c r="L21" i="55" s="1"/>
  <c r="F21" i="55"/>
  <c r="H21" i="55"/>
  <c r="J21" i="55"/>
  <c r="K21" i="55" s="1"/>
  <c r="D22" i="55"/>
  <c r="F22" i="55"/>
  <c r="G22" i="55" s="1"/>
  <c r="H22" i="55"/>
  <c r="I22" i="55" s="1"/>
  <c r="J22" i="55"/>
  <c r="K22" i="55" s="1"/>
  <c r="D23" i="55"/>
  <c r="L23" i="55" s="1"/>
  <c r="F23" i="55"/>
  <c r="H23" i="55"/>
  <c r="J23" i="55"/>
  <c r="K23" i="55" s="1"/>
  <c r="D24" i="55"/>
  <c r="F24" i="55"/>
  <c r="G24" i="55" s="1"/>
  <c r="H24" i="55"/>
  <c r="I24" i="55" s="1"/>
  <c r="J24" i="55"/>
  <c r="K24" i="55" s="1"/>
  <c r="D25" i="55"/>
  <c r="L25" i="55" s="1"/>
  <c r="F25" i="55"/>
  <c r="H25" i="55"/>
  <c r="I25" i="55" s="1"/>
  <c r="J25" i="55"/>
  <c r="K25" i="55" s="1"/>
  <c r="D26" i="55"/>
  <c r="T26" i="55" s="1"/>
  <c r="U26" i="55" s="1"/>
  <c r="F26" i="55"/>
  <c r="H26" i="55"/>
  <c r="I26" i="55" s="1"/>
  <c r="J26" i="55"/>
  <c r="K26" i="55" s="1"/>
  <c r="D27" i="55"/>
  <c r="L27" i="55" s="1"/>
  <c r="N27" i="55" s="1"/>
  <c r="O27" i="55" s="1"/>
  <c r="F27" i="55"/>
  <c r="H27" i="55"/>
  <c r="I27" i="55" s="1"/>
  <c r="J27" i="55"/>
  <c r="K27" i="55" s="1"/>
  <c r="D28" i="55"/>
  <c r="T28" i="55" s="1"/>
  <c r="U28" i="55" s="1"/>
  <c r="F28" i="55"/>
  <c r="G28" i="55" s="1"/>
  <c r="H28" i="55"/>
  <c r="I28" i="55" s="1"/>
  <c r="J28" i="55"/>
  <c r="K28" i="55" s="1"/>
  <c r="D29" i="55"/>
  <c r="L29" i="55" s="1"/>
  <c r="M29" i="55" s="1"/>
  <c r="F29" i="55"/>
  <c r="H29" i="55"/>
  <c r="I29" i="55" s="1"/>
  <c r="J29" i="55"/>
  <c r="K29" i="55" s="1"/>
  <c r="D30" i="55"/>
  <c r="T30" i="55" s="1"/>
  <c r="U30" i="55" s="1"/>
  <c r="F30" i="55"/>
  <c r="H30" i="55"/>
  <c r="I30" i="55" s="1"/>
  <c r="J30" i="55"/>
  <c r="K30" i="55" s="1"/>
  <c r="D31" i="55"/>
  <c r="L31" i="55" s="1"/>
  <c r="N31" i="55" s="1"/>
  <c r="O31" i="55" s="1"/>
  <c r="F31" i="55"/>
  <c r="H31" i="55"/>
  <c r="I31" i="55" s="1"/>
  <c r="J31" i="55"/>
  <c r="K31" i="55" s="1"/>
  <c r="D32" i="55"/>
  <c r="T32" i="55" s="1"/>
  <c r="U32" i="55" s="1"/>
  <c r="F32" i="55"/>
  <c r="G32" i="55" s="1"/>
  <c r="H32" i="55"/>
  <c r="I32" i="55" s="1"/>
  <c r="J32" i="55"/>
  <c r="K32" i="55" s="1"/>
  <c r="D33" i="55"/>
  <c r="L33" i="55" s="1"/>
  <c r="M33" i="55" s="1"/>
  <c r="F33" i="55"/>
  <c r="H33" i="55"/>
  <c r="I33" i="55" s="1"/>
  <c r="J33" i="55"/>
  <c r="K33" i="55" s="1"/>
  <c r="D34" i="55"/>
  <c r="T34" i="55" s="1"/>
  <c r="U34" i="55" s="1"/>
  <c r="F34" i="55"/>
  <c r="H34" i="55"/>
  <c r="I34" i="55" s="1"/>
  <c r="J34" i="55"/>
  <c r="K34" i="55" s="1"/>
  <c r="D35" i="55"/>
  <c r="L35" i="55" s="1"/>
  <c r="N35" i="55" s="1"/>
  <c r="O35" i="55" s="1"/>
  <c r="F35" i="55"/>
  <c r="H35" i="55"/>
  <c r="I35" i="55" s="1"/>
  <c r="J35" i="55"/>
  <c r="K35" i="55" s="1"/>
  <c r="D36" i="55"/>
  <c r="T36" i="55" s="1"/>
  <c r="U36" i="55" s="1"/>
  <c r="F36" i="55"/>
  <c r="G36" i="55" s="1"/>
  <c r="H36" i="55"/>
  <c r="I36" i="55" s="1"/>
  <c r="J36" i="55"/>
  <c r="K36" i="55" s="1"/>
  <c r="D37" i="55"/>
  <c r="L37" i="55" s="1"/>
  <c r="M37" i="55" s="1"/>
  <c r="F37" i="55"/>
  <c r="H37" i="55"/>
  <c r="I37" i="55" s="1"/>
  <c r="J37" i="55"/>
  <c r="K37" i="55" s="1"/>
  <c r="L11" i="55"/>
  <c r="G33" i="17"/>
  <c r="T28" i="17"/>
  <c r="U28" i="17" s="1"/>
  <c r="U22" i="17"/>
  <c r="L21" i="17"/>
  <c r="T20" i="17"/>
  <c r="U20" i="17" s="1"/>
  <c r="L19" i="17"/>
  <c r="G17" i="17"/>
  <c r="U34" i="19"/>
  <c r="T32" i="19"/>
  <c r="U32" i="19" s="1"/>
  <c r="L27" i="19"/>
  <c r="L19" i="19"/>
  <c r="L17" i="19"/>
  <c r="L15" i="19"/>
  <c r="L37" i="21"/>
  <c r="E36" i="21"/>
  <c r="T36" i="21"/>
  <c r="U36" i="21" s="1"/>
  <c r="L35" i="21"/>
  <c r="E34" i="21"/>
  <c r="T34" i="21"/>
  <c r="U34" i="21" s="1"/>
  <c r="L33" i="21"/>
  <c r="E32" i="21"/>
  <c r="T32" i="21"/>
  <c r="U32" i="21" s="1"/>
  <c r="L31" i="21"/>
  <c r="E30" i="21"/>
  <c r="T30" i="21"/>
  <c r="U30" i="21" s="1"/>
  <c r="L29" i="21"/>
  <c r="E28" i="21"/>
  <c r="T28" i="21"/>
  <c r="U28" i="21" s="1"/>
  <c r="L27" i="21"/>
  <c r="E26" i="21"/>
  <c r="T26" i="21"/>
  <c r="U26" i="21" s="1"/>
  <c r="L25" i="21"/>
  <c r="E24" i="21"/>
  <c r="T24" i="21"/>
  <c r="U24" i="21" s="1"/>
  <c r="L23" i="21"/>
  <c r="E22" i="21"/>
  <c r="T22" i="21"/>
  <c r="U22" i="21" s="1"/>
  <c r="L21" i="21"/>
  <c r="E20" i="21"/>
  <c r="T20" i="21"/>
  <c r="U20" i="21" s="1"/>
  <c r="L19" i="21"/>
  <c r="E18" i="21"/>
  <c r="T18" i="21"/>
  <c r="U18" i="21" s="1"/>
  <c r="L17" i="21"/>
  <c r="N17" i="21" s="1"/>
  <c r="O17" i="21" s="1"/>
  <c r="E16" i="21"/>
  <c r="T16" i="21"/>
  <c r="U16" i="21" s="1"/>
  <c r="L15" i="21"/>
  <c r="E14" i="21"/>
  <c r="T14" i="21"/>
  <c r="U14" i="21" s="1"/>
  <c r="L13" i="21"/>
  <c r="N13" i="21" s="1"/>
  <c r="O13" i="21" s="1"/>
  <c r="E12" i="21"/>
  <c r="T12" i="21"/>
  <c r="U12" i="21" s="1"/>
  <c r="L11" i="21"/>
  <c r="N11" i="21" s="1"/>
  <c r="O11" i="21" s="1"/>
  <c r="E10" i="21"/>
  <c r="T10" i="21"/>
  <c r="U10" i="21" s="1"/>
  <c r="L39" i="37"/>
  <c r="E38" i="37"/>
  <c r="T38" i="37"/>
  <c r="U38" i="37" s="1"/>
  <c r="L37" i="37"/>
  <c r="N37" i="37" s="1"/>
  <c r="O37" i="37" s="1"/>
  <c r="E36" i="37"/>
  <c r="T36" i="37"/>
  <c r="U36" i="37" s="1"/>
  <c r="L35" i="37"/>
  <c r="N35" i="37" s="1"/>
  <c r="O35" i="37" s="1"/>
  <c r="E34" i="37"/>
  <c r="T34" i="37"/>
  <c r="U34" i="37" s="1"/>
  <c r="L33" i="37"/>
  <c r="E32" i="37"/>
  <c r="T32" i="37"/>
  <c r="U32" i="37" s="1"/>
  <c r="L31" i="37"/>
  <c r="N31" i="37" s="1"/>
  <c r="O31" i="37" s="1"/>
  <c r="E30" i="37"/>
  <c r="T30" i="37"/>
  <c r="U30" i="37" s="1"/>
  <c r="L29" i="37"/>
  <c r="E28" i="37"/>
  <c r="T28" i="37"/>
  <c r="U28" i="37" s="1"/>
  <c r="L27" i="37"/>
  <c r="N27" i="37" s="1"/>
  <c r="O27" i="37" s="1"/>
  <c r="E26" i="37"/>
  <c r="T26" i="37"/>
  <c r="U26" i="37" s="1"/>
  <c r="L25" i="37"/>
  <c r="E24" i="37"/>
  <c r="T24" i="37"/>
  <c r="U24" i="37" s="1"/>
  <c r="L23" i="37"/>
  <c r="N23" i="37" s="1"/>
  <c r="O23" i="37" s="1"/>
  <c r="E22" i="37"/>
  <c r="T22" i="37"/>
  <c r="U22" i="37" s="1"/>
  <c r="L21" i="37"/>
  <c r="E20" i="37"/>
  <c r="T20" i="37"/>
  <c r="U20" i="37" s="1"/>
  <c r="L19" i="37"/>
  <c r="N19" i="37" s="1"/>
  <c r="O19" i="37" s="1"/>
  <c r="E18" i="37"/>
  <c r="T18" i="37"/>
  <c r="U18" i="37" s="1"/>
  <c r="L17" i="37"/>
  <c r="E16" i="37"/>
  <c r="T16" i="37"/>
  <c r="U16" i="37" s="1"/>
  <c r="L15" i="37"/>
  <c r="N15" i="37" s="1"/>
  <c r="O15" i="37" s="1"/>
  <c r="E14" i="37"/>
  <c r="T14" i="37"/>
  <c r="U14" i="37" s="1"/>
  <c r="L13" i="37"/>
  <c r="E12" i="37"/>
  <c r="T12" i="37"/>
  <c r="U12" i="37" s="1"/>
  <c r="L38" i="35"/>
  <c r="N38" i="35" s="1"/>
  <c r="O38" i="35" s="1"/>
  <c r="E37" i="35"/>
  <c r="T37" i="35"/>
  <c r="U37" i="35" s="1"/>
  <c r="L36" i="35"/>
  <c r="N36" i="35" s="1"/>
  <c r="O36" i="35" s="1"/>
  <c r="E35" i="35"/>
  <c r="T35" i="35"/>
  <c r="U35" i="35" s="1"/>
  <c r="L34" i="35"/>
  <c r="E33" i="35"/>
  <c r="T33" i="35"/>
  <c r="U33" i="35" s="1"/>
  <c r="L32" i="35"/>
  <c r="N32" i="35" s="1"/>
  <c r="O32" i="35" s="1"/>
  <c r="E31" i="35"/>
  <c r="T31" i="35"/>
  <c r="U31" i="35" s="1"/>
  <c r="L30" i="35"/>
  <c r="M30" i="35" s="1"/>
  <c r="E29" i="35"/>
  <c r="T29" i="35"/>
  <c r="U29" i="35" s="1"/>
  <c r="G28" i="35"/>
  <c r="L28" i="35"/>
  <c r="N28" i="35" s="1"/>
  <c r="O28" i="35" s="1"/>
  <c r="G27" i="35"/>
  <c r="E27" i="35"/>
  <c r="T27" i="35"/>
  <c r="U27" i="35" s="1"/>
  <c r="L26" i="35"/>
  <c r="N26" i="35" s="1"/>
  <c r="O26" i="35" s="1"/>
  <c r="E25" i="35"/>
  <c r="T25" i="35"/>
  <c r="U25" i="35" s="1"/>
  <c r="G24" i="35"/>
  <c r="L24" i="35"/>
  <c r="N24" i="35" s="1"/>
  <c r="O24" i="35" s="1"/>
  <c r="G23" i="35"/>
  <c r="E23" i="35"/>
  <c r="T23" i="35"/>
  <c r="U23" i="35" s="1"/>
  <c r="G21" i="35"/>
  <c r="E21" i="35"/>
  <c r="G20" i="35"/>
  <c r="L20" i="35"/>
  <c r="G19" i="35"/>
  <c r="R19" i="35"/>
  <c r="S19" i="35" s="1"/>
  <c r="T19" i="35"/>
  <c r="U19" i="35" s="1"/>
  <c r="G18" i="35"/>
  <c r="L18" i="35"/>
  <c r="G17" i="35"/>
  <c r="R17" i="35"/>
  <c r="S17" i="35" s="1"/>
  <c r="T17" i="35"/>
  <c r="U17" i="35" s="1"/>
  <c r="G16" i="35"/>
  <c r="L16" i="35"/>
  <c r="G15" i="35"/>
  <c r="R15" i="35"/>
  <c r="S15" i="35" s="1"/>
  <c r="T15" i="35"/>
  <c r="U15" i="35" s="1"/>
  <c r="G14" i="35"/>
  <c r="L14" i="35"/>
  <c r="G13" i="35"/>
  <c r="R13" i="35"/>
  <c r="S13" i="35" s="1"/>
  <c r="T13" i="35"/>
  <c r="U13" i="35" s="1"/>
  <c r="G12" i="35"/>
  <c r="L12" i="35"/>
  <c r="G11" i="35"/>
  <c r="R11" i="35"/>
  <c r="S11" i="35" s="1"/>
  <c r="T11" i="35"/>
  <c r="U11" i="35" s="1"/>
  <c r="G35" i="33"/>
  <c r="L35" i="33"/>
  <c r="G34" i="33"/>
  <c r="R34" i="33"/>
  <c r="S34" i="33" s="1"/>
  <c r="T34" i="33"/>
  <c r="U34" i="33" s="1"/>
  <c r="G33" i="33"/>
  <c r="L33" i="33"/>
  <c r="G32" i="33"/>
  <c r="R32" i="33"/>
  <c r="S32" i="33" s="1"/>
  <c r="T32" i="33"/>
  <c r="U32" i="33" s="1"/>
  <c r="G31" i="33"/>
  <c r="L31" i="33"/>
  <c r="R30" i="33"/>
  <c r="S30" i="33" s="1"/>
  <c r="E30" i="33"/>
  <c r="T30" i="33"/>
  <c r="U30" i="33" s="1"/>
  <c r="L29" i="33"/>
  <c r="M29" i="33" s="1"/>
  <c r="R28" i="33"/>
  <c r="S28" i="33" s="1"/>
  <c r="E28" i="33"/>
  <c r="T28" i="33"/>
  <c r="U28" i="33" s="1"/>
  <c r="R27" i="33"/>
  <c r="S27" i="33" s="1"/>
  <c r="E27" i="33"/>
  <c r="L27" i="33"/>
  <c r="P27" i="33" s="1"/>
  <c r="Q27" i="33" s="1"/>
  <c r="T27" i="33"/>
  <c r="U27" i="33" s="1"/>
  <c r="G26" i="33"/>
  <c r="E26" i="33"/>
  <c r="L26" i="33"/>
  <c r="N26" i="33" s="1"/>
  <c r="O26" i="33" s="1"/>
  <c r="T26" i="33"/>
  <c r="U26" i="33" s="1"/>
  <c r="R25" i="33"/>
  <c r="S25" i="33" s="1"/>
  <c r="E25" i="33"/>
  <c r="L25" i="33"/>
  <c r="T25" i="33"/>
  <c r="U25" i="33" s="1"/>
  <c r="G24" i="33"/>
  <c r="E24" i="33"/>
  <c r="L24" i="33"/>
  <c r="T24" i="33"/>
  <c r="U24" i="33" s="1"/>
  <c r="R23" i="33"/>
  <c r="S23" i="33" s="1"/>
  <c r="E23" i="33"/>
  <c r="L23" i="33"/>
  <c r="T23" i="33"/>
  <c r="U23" i="33" s="1"/>
  <c r="G22" i="33"/>
  <c r="R22" i="33"/>
  <c r="S22" i="33" s="1"/>
  <c r="E22" i="33"/>
  <c r="L22" i="33"/>
  <c r="T22" i="33"/>
  <c r="U22" i="33" s="1"/>
  <c r="G21" i="33"/>
  <c r="R21" i="33"/>
  <c r="S21" i="33" s="1"/>
  <c r="E21" i="33"/>
  <c r="L21" i="33"/>
  <c r="T21" i="33"/>
  <c r="U21" i="33" s="1"/>
  <c r="G20" i="33"/>
  <c r="R20" i="33"/>
  <c r="S20" i="33" s="1"/>
  <c r="E20" i="33"/>
  <c r="L20" i="33"/>
  <c r="T20" i="33"/>
  <c r="U20" i="33" s="1"/>
  <c r="G19" i="33"/>
  <c r="R19" i="33"/>
  <c r="S19" i="33" s="1"/>
  <c r="E19" i="33"/>
  <c r="L19" i="33"/>
  <c r="T19" i="33"/>
  <c r="U19" i="33" s="1"/>
  <c r="G18" i="33"/>
  <c r="R18" i="33"/>
  <c r="S18" i="33" s="1"/>
  <c r="E18" i="33"/>
  <c r="L18" i="33"/>
  <c r="T18" i="33"/>
  <c r="U18" i="33" s="1"/>
  <c r="G17" i="33"/>
  <c r="R17" i="33"/>
  <c r="S17" i="33" s="1"/>
  <c r="E17" i="33"/>
  <c r="L17" i="33"/>
  <c r="T17" i="33"/>
  <c r="U17" i="33" s="1"/>
  <c r="G16" i="33"/>
  <c r="R16" i="33"/>
  <c r="S16" i="33" s="1"/>
  <c r="E16" i="33"/>
  <c r="L16" i="33"/>
  <c r="T16" i="33"/>
  <c r="U16" i="33" s="1"/>
  <c r="G15" i="33"/>
  <c r="R15" i="33"/>
  <c r="S15" i="33" s="1"/>
  <c r="E15" i="33"/>
  <c r="L15" i="33"/>
  <c r="T15" i="33"/>
  <c r="U15" i="33" s="1"/>
  <c r="G14" i="33"/>
  <c r="R14" i="33"/>
  <c r="S14" i="33" s="1"/>
  <c r="E14" i="33"/>
  <c r="L14" i="33"/>
  <c r="T14" i="33"/>
  <c r="U14" i="33" s="1"/>
  <c r="G13" i="33"/>
  <c r="R13" i="33"/>
  <c r="S13" i="33" s="1"/>
  <c r="E13" i="33"/>
  <c r="L13" i="33"/>
  <c r="T13" i="33"/>
  <c r="U13" i="33" s="1"/>
  <c r="G12" i="33"/>
  <c r="R12" i="33"/>
  <c r="S12" i="33" s="1"/>
  <c r="E12" i="33"/>
  <c r="L12" i="33"/>
  <c r="T12" i="33"/>
  <c r="U12" i="33" s="1"/>
  <c r="G11" i="33"/>
  <c r="R11" i="33"/>
  <c r="S11" i="33" s="1"/>
  <c r="E11" i="33"/>
  <c r="L11" i="33"/>
  <c r="T11" i="33"/>
  <c r="U11" i="33" s="1"/>
  <c r="G10" i="33"/>
  <c r="R10" i="33"/>
  <c r="S10" i="33" s="1"/>
  <c r="E10" i="33"/>
  <c r="L10" i="33"/>
  <c r="T10" i="33"/>
  <c r="U10" i="33" s="1"/>
  <c r="G9" i="33"/>
  <c r="R9" i="33"/>
  <c r="S9" i="33" s="1"/>
  <c r="E9" i="33"/>
  <c r="L9" i="33"/>
  <c r="T9" i="33"/>
  <c r="U9" i="33" s="1"/>
  <c r="G8" i="33"/>
  <c r="R8" i="33"/>
  <c r="S8" i="33" s="1"/>
  <c r="E8" i="33"/>
  <c r="L8" i="33"/>
  <c r="T8" i="33"/>
  <c r="U8" i="33" s="1"/>
  <c r="G35" i="31"/>
  <c r="R35" i="31"/>
  <c r="S35" i="31" s="1"/>
  <c r="E35" i="31"/>
  <c r="L35" i="31"/>
  <c r="T35" i="31"/>
  <c r="U35" i="31" s="1"/>
  <c r="G34" i="31"/>
  <c r="R34" i="31"/>
  <c r="S34" i="31" s="1"/>
  <c r="E34" i="31"/>
  <c r="L34" i="31"/>
  <c r="T34" i="31"/>
  <c r="U34" i="31" s="1"/>
  <c r="G33" i="31"/>
  <c r="R33" i="31"/>
  <c r="S33" i="31" s="1"/>
  <c r="E33" i="31"/>
  <c r="L33" i="31"/>
  <c r="T33" i="31"/>
  <c r="U33" i="31" s="1"/>
  <c r="G32" i="31"/>
  <c r="R32" i="31"/>
  <c r="S32" i="31" s="1"/>
  <c r="E32" i="31"/>
  <c r="L32" i="31"/>
  <c r="T32" i="31"/>
  <c r="U32" i="31" s="1"/>
  <c r="G31" i="31"/>
  <c r="R31" i="31"/>
  <c r="S31" i="31" s="1"/>
  <c r="E31" i="31"/>
  <c r="L31" i="31"/>
  <c r="T31" i="31"/>
  <c r="U31" i="31" s="1"/>
  <c r="G30" i="31"/>
  <c r="R30" i="31"/>
  <c r="S30" i="31" s="1"/>
  <c r="E30" i="31"/>
  <c r="L30" i="31"/>
  <c r="T30" i="31"/>
  <c r="U30" i="31" s="1"/>
  <c r="G29" i="31"/>
  <c r="R29" i="31"/>
  <c r="S29" i="31" s="1"/>
  <c r="E29" i="31"/>
  <c r="L29" i="31"/>
  <c r="T29" i="31"/>
  <c r="U29" i="31" s="1"/>
  <c r="G28" i="31"/>
  <c r="R28" i="31"/>
  <c r="S28" i="31" s="1"/>
  <c r="E28" i="31"/>
  <c r="L28" i="31"/>
  <c r="T28" i="31"/>
  <c r="U28" i="31" s="1"/>
  <c r="G27" i="31"/>
  <c r="R27" i="31"/>
  <c r="S27" i="31" s="1"/>
  <c r="E27" i="31"/>
  <c r="L27" i="31"/>
  <c r="T27" i="31"/>
  <c r="U27" i="31" s="1"/>
  <c r="G26" i="31"/>
  <c r="R26" i="31"/>
  <c r="S26" i="31" s="1"/>
  <c r="E26" i="31"/>
  <c r="L26" i="31"/>
  <c r="T26" i="31"/>
  <c r="U26" i="31" s="1"/>
  <c r="G25" i="31"/>
  <c r="R25" i="31"/>
  <c r="S25" i="31" s="1"/>
  <c r="E25" i="31"/>
  <c r="L25" i="31"/>
  <c r="T25" i="31"/>
  <c r="U25" i="31" s="1"/>
  <c r="G24" i="31"/>
  <c r="R24" i="31"/>
  <c r="S24" i="31" s="1"/>
  <c r="E24" i="31"/>
  <c r="L24" i="31"/>
  <c r="T24" i="31"/>
  <c r="U24" i="31" s="1"/>
  <c r="G23" i="31"/>
  <c r="R23" i="31"/>
  <c r="S23" i="31" s="1"/>
  <c r="E23" i="31"/>
  <c r="L23" i="31"/>
  <c r="T23" i="31"/>
  <c r="U23" i="31" s="1"/>
  <c r="G22" i="31"/>
  <c r="R22" i="31"/>
  <c r="S22" i="31" s="1"/>
  <c r="E22" i="31"/>
  <c r="L22" i="31"/>
  <c r="T22" i="31"/>
  <c r="U22" i="31" s="1"/>
  <c r="G21" i="31"/>
  <c r="R21" i="31"/>
  <c r="S21" i="31" s="1"/>
  <c r="E21" i="31"/>
  <c r="L21" i="31"/>
  <c r="T21" i="31"/>
  <c r="U21" i="31" s="1"/>
  <c r="G20" i="31"/>
  <c r="R20" i="31"/>
  <c r="S20" i="31" s="1"/>
  <c r="E20" i="31"/>
  <c r="L20" i="31"/>
  <c r="T20" i="31"/>
  <c r="U20" i="31" s="1"/>
  <c r="G19" i="31"/>
  <c r="R19" i="31"/>
  <c r="S19" i="31" s="1"/>
  <c r="E19" i="31"/>
  <c r="L19" i="31"/>
  <c r="T19" i="31"/>
  <c r="U19" i="31" s="1"/>
  <c r="G18" i="31"/>
  <c r="R18" i="31"/>
  <c r="S18" i="31" s="1"/>
  <c r="E18" i="31"/>
  <c r="L18" i="31"/>
  <c r="T18" i="31"/>
  <c r="U18" i="31" s="1"/>
  <c r="G17" i="31"/>
  <c r="R17" i="31"/>
  <c r="S17" i="31" s="1"/>
  <c r="E17" i="31"/>
  <c r="L17" i="31"/>
  <c r="T17" i="31"/>
  <c r="U17" i="31" s="1"/>
  <c r="G16" i="31"/>
  <c r="R16" i="31"/>
  <c r="S16" i="31" s="1"/>
  <c r="E16" i="31"/>
  <c r="L16" i="31"/>
  <c r="T16" i="31"/>
  <c r="U16" i="31" s="1"/>
  <c r="G15" i="31"/>
  <c r="R15" i="31"/>
  <c r="S15" i="31" s="1"/>
  <c r="E15" i="31"/>
  <c r="L15" i="31"/>
  <c r="T15" i="31"/>
  <c r="U15" i="31" s="1"/>
  <c r="G14" i="31"/>
  <c r="R14" i="31"/>
  <c r="S14" i="31" s="1"/>
  <c r="E14" i="31"/>
  <c r="L14" i="31"/>
  <c r="T14" i="31"/>
  <c r="U14" i="31" s="1"/>
  <c r="G13" i="31"/>
  <c r="R13" i="31"/>
  <c r="S13" i="31" s="1"/>
  <c r="E13" i="31"/>
  <c r="L13" i="31"/>
  <c r="T13" i="31"/>
  <c r="U13" i="31" s="1"/>
  <c r="G12" i="31"/>
  <c r="R12" i="31"/>
  <c r="S12" i="31" s="1"/>
  <c r="E12" i="31"/>
  <c r="L12" i="31"/>
  <c r="T12" i="31"/>
  <c r="U12" i="31" s="1"/>
  <c r="G11" i="31"/>
  <c r="R11" i="31"/>
  <c r="S11" i="31" s="1"/>
  <c r="E11" i="31"/>
  <c r="L11" i="31"/>
  <c r="T11" i="31"/>
  <c r="U11" i="31" s="1"/>
  <c r="G10" i="31"/>
  <c r="R10" i="31"/>
  <c r="S10" i="31" s="1"/>
  <c r="E10" i="31"/>
  <c r="L10" i="31"/>
  <c r="T10" i="31"/>
  <c r="U10" i="31" s="1"/>
  <c r="G9" i="31"/>
  <c r="R9" i="31"/>
  <c r="S9" i="31" s="1"/>
  <c r="E9" i="31"/>
  <c r="L9" i="31"/>
  <c r="T9" i="31"/>
  <c r="U9" i="31" s="1"/>
  <c r="G8" i="31"/>
  <c r="R8" i="31"/>
  <c r="S8" i="31" s="1"/>
  <c r="E8" i="31"/>
  <c r="L8" i="31"/>
  <c r="T8" i="31"/>
  <c r="U8" i="31" s="1"/>
  <c r="G38" i="29"/>
  <c r="R38" i="29"/>
  <c r="S38" i="29" s="1"/>
  <c r="E38" i="29"/>
  <c r="L38" i="29"/>
  <c r="T38" i="29"/>
  <c r="U38" i="29" s="1"/>
  <c r="G37" i="29"/>
  <c r="R37" i="29"/>
  <c r="S37" i="29" s="1"/>
  <c r="E37" i="29"/>
  <c r="L37" i="29"/>
  <c r="T37" i="29"/>
  <c r="U37" i="29" s="1"/>
  <c r="G36" i="29"/>
  <c r="R36" i="29"/>
  <c r="S36" i="29" s="1"/>
  <c r="E36" i="29"/>
  <c r="L36" i="29"/>
  <c r="T36" i="29"/>
  <c r="U36" i="29" s="1"/>
  <c r="G35" i="29"/>
  <c r="R35" i="29"/>
  <c r="S35" i="29" s="1"/>
  <c r="E35" i="29"/>
  <c r="L35" i="29"/>
  <c r="T35" i="29"/>
  <c r="U35" i="29" s="1"/>
  <c r="G34" i="29"/>
  <c r="R34" i="29"/>
  <c r="S34" i="29" s="1"/>
  <c r="E34" i="29"/>
  <c r="L34" i="29"/>
  <c r="T34" i="29"/>
  <c r="U34" i="29" s="1"/>
  <c r="G33" i="29"/>
  <c r="R33" i="29"/>
  <c r="S33" i="29" s="1"/>
  <c r="E33" i="29"/>
  <c r="L33" i="29"/>
  <c r="T33" i="29"/>
  <c r="U33" i="29" s="1"/>
  <c r="G32" i="29"/>
  <c r="R32" i="29"/>
  <c r="S32" i="29" s="1"/>
  <c r="E32" i="29"/>
  <c r="L32" i="29"/>
  <c r="T32" i="29"/>
  <c r="U32" i="29" s="1"/>
  <c r="G31" i="29"/>
  <c r="R31" i="29"/>
  <c r="S31" i="29" s="1"/>
  <c r="E31" i="29"/>
  <c r="L31" i="29"/>
  <c r="T31" i="29"/>
  <c r="U31" i="29" s="1"/>
  <c r="G30" i="29"/>
  <c r="R30" i="29"/>
  <c r="S30" i="29" s="1"/>
  <c r="E30" i="29"/>
  <c r="L30" i="29"/>
  <c r="T30" i="29"/>
  <c r="U30" i="29" s="1"/>
  <c r="G29" i="29"/>
  <c r="R29" i="29"/>
  <c r="S29" i="29" s="1"/>
  <c r="E29" i="29"/>
  <c r="L29" i="29"/>
  <c r="T29" i="29"/>
  <c r="U29" i="29" s="1"/>
  <c r="G28" i="29"/>
  <c r="R28" i="29"/>
  <c r="S28" i="29" s="1"/>
  <c r="E28" i="29"/>
  <c r="L28" i="29"/>
  <c r="T28" i="29"/>
  <c r="U28" i="29" s="1"/>
  <c r="G27" i="29"/>
  <c r="R27" i="29"/>
  <c r="S27" i="29" s="1"/>
  <c r="E27" i="29"/>
  <c r="L27" i="29"/>
  <c r="T27" i="29"/>
  <c r="U27" i="29" s="1"/>
  <c r="G26" i="29"/>
  <c r="R26" i="29"/>
  <c r="S26" i="29" s="1"/>
  <c r="E26" i="29"/>
  <c r="L26" i="29"/>
  <c r="T26" i="29"/>
  <c r="U26" i="29" s="1"/>
  <c r="G25" i="29"/>
  <c r="R25" i="29"/>
  <c r="S25" i="29" s="1"/>
  <c r="E25" i="29"/>
  <c r="L25" i="29"/>
  <c r="T25" i="29"/>
  <c r="U25" i="29" s="1"/>
  <c r="G24" i="29"/>
  <c r="R24" i="29"/>
  <c r="S24" i="29" s="1"/>
  <c r="E24" i="29"/>
  <c r="L24" i="29"/>
  <c r="T24" i="29"/>
  <c r="U24" i="29" s="1"/>
  <c r="G23" i="29"/>
  <c r="R23" i="29"/>
  <c r="S23" i="29" s="1"/>
  <c r="E23" i="29"/>
  <c r="L23" i="29"/>
  <c r="T23" i="29"/>
  <c r="U23" i="29" s="1"/>
  <c r="G22" i="29"/>
  <c r="R22" i="29"/>
  <c r="S22" i="29" s="1"/>
  <c r="E22" i="29"/>
  <c r="L22" i="29"/>
  <c r="T22" i="29"/>
  <c r="U22" i="29" s="1"/>
  <c r="G21" i="29"/>
  <c r="R21" i="29"/>
  <c r="S21" i="29" s="1"/>
  <c r="E21" i="29"/>
  <c r="L21" i="29"/>
  <c r="T21" i="29"/>
  <c r="U21" i="29" s="1"/>
  <c r="G20" i="29"/>
  <c r="R20" i="29"/>
  <c r="S20" i="29" s="1"/>
  <c r="E20" i="29"/>
  <c r="L20" i="29"/>
  <c r="T20" i="29"/>
  <c r="U20" i="29" s="1"/>
  <c r="G19" i="29"/>
  <c r="R19" i="29"/>
  <c r="S19" i="29" s="1"/>
  <c r="E19" i="29"/>
  <c r="L19" i="29"/>
  <c r="T19" i="29"/>
  <c r="U19" i="29" s="1"/>
  <c r="G18" i="29"/>
  <c r="R18" i="29"/>
  <c r="S18" i="29" s="1"/>
  <c r="E18" i="29"/>
  <c r="L18" i="29"/>
  <c r="T18" i="29"/>
  <c r="U18" i="29" s="1"/>
  <c r="G17" i="29"/>
  <c r="R17" i="29"/>
  <c r="S17" i="29" s="1"/>
  <c r="E17" i="29"/>
  <c r="L17" i="29"/>
  <c r="T17" i="29"/>
  <c r="U17" i="29" s="1"/>
  <c r="G16" i="29"/>
  <c r="R16" i="29"/>
  <c r="S16" i="29" s="1"/>
  <c r="E16" i="29"/>
  <c r="L16" i="29"/>
  <c r="T16" i="29"/>
  <c r="U16" i="29" s="1"/>
  <c r="G15" i="29"/>
  <c r="R15" i="29"/>
  <c r="S15" i="29" s="1"/>
  <c r="E15" i="29"/>
  <c r="L15" i="29"/>
  <c r="T15" i="29"/>
  <c r="U15" i="29" s="1"/>
  <c r="G14" i="29"/>
  <c r="R14" i="29"/>
  <c r="S14" i="29" s="1"/>
  <c r="E14" i="29"/>
  <c r="L14" i="29"/>
  <c r="T14" i="29"/>
  <c r="U14" i="29" s="1"/>
  <c r="G13" i="29"/>
  <c r="R13" i="29"/>
  <c r="S13" i="29" s="1"/>
  <c r="E13" i="29"/>
  <c r="L13" i="29"/>
  <c r="T13" i="29"/>
  <c r="U13" i="29" s="1"/>
  <c r="G12" i="29"/>
  <c r="R12" i="29"/>
  <c r="S12" i="29" s="1"/>
  <c r="E12" i="29"/>
  <c r="L12" i="29"/>
  <c r="T12" i="29"/>
  <c r="U12" i="29" s="1"/>
  <c r="G11" i="29"/>
  <c r="R11" i="29"/>
  <c r="S11" i="29" s="1"/>
  <c r="E11" i="29"/>
  <c r="L11" i="29"/>
  <c r="T11" i="29"/>
  <c r="U11" i="29" s="1"/>
  <c r="G35" i="51"/>
  <c r="R35" i="51"/>
  <c r="S35" i="51" s="1"/>
  <c r="E35" i="51"/>
  <c r="L35" i="51"/>
  <c r="T35" i="51"/>
  <c r="U35" i="51" s="1"/>
  <c r="G34" i="51"/>
  <c r="R34" i="51"/>
  <c r="S34" i="51" s="1"/>
  <c r="E34" i="51"/>
  <c r="L34" i="51"/>
  <c r="T34" i="51"/>
  <c r="U34" i="51" s="1"/>
  <c r="G33" i="51"/>
  <c r="R33" i="51"/>
  <c r="S33" i="51" s="1"/>
  <c r="E33" i="51"/>
  <c r="L33" i="51"/>
  <c r="T33" i="51"/>
  <c r="U33" i="51" s="1"/>
  <c r="G32" i="51"/>
  <c r="R32" i="51"/>
  <c r="S32" i="51" s="1"/>
  <c r="E32" i="51"/>
  <c r="L32" i="51"/>
  <c r="T32" i="51"/>
  <c r="U32" i="51" s="1"/>
  <c r="G31" i="51"/>
  <c r="R31" i="51"/>
  <c r="S31" i="51" s="1"/>
  <c r="E31" i="51"/>
  <c r="L31" i="51"/>
  <c r="T31" i="51"/>
  <c r="U31" i="51" s="1"/>
  <c r="G30" i="51"/>
  <c r="R30" i="51"/>
  <c r="S30" i="51" s="1"/>
  <c r="E30" i="51"/>
  <c r="L30" i="51"/>
  <c r="T30" i="51"/>
  <c r="U30" i="51" s="1"/>
  <c r="G29" i="51"/>
  <c r="R29" i="51"/>
  <c r="S29" i="51" s="1"/>
  <c r="E29" i="51"/>
  <c r="L29" i="51"/>
  <c r="T29" i="51"/>
  <c r="U29" i="51" s="1"/>
  <c r="G28" i="51"/>
  <c r="R28" i="51"/>
  <c r="S28" i="51" s="1"/>
  <c r="E28" i="51"/>
  <c r="L28" i="51"/>
  <c r="T28" i="51"/>
  <c r="U28" i="51" s="1"/>
  <c r="G27" i="51"/>
  <c r="R27" i="51"/>
  <c r="S27" i="51" s="1"/>
  <c r="E27" i="51"/>
  <c r="L27" i="51"/>
  <c r="T27" i="51"/>
  <c r="U27" i="51" s="1"/>
  <c r="G26" i="51"/>
  <c r="R26" i="51"/>
  <c r="S26" i="51" s="1"/>
  <c r="E26" i="51"/>
  <c r="L26" i="51"/>
  <c r="T26" i="51"/>
  <c r="U26" i="51" s="1"/>
  <c r="G25" i="51"/>
  <c r="R25" i="51"/>
  <c r="S25" i="51" s="1"/>
  <c r="E25" i="51"/>
  <c r="L25" i="51"/>
  <c r="T25" i="51"/>
  <c r="U25" i="51" s="1"/>
  <c r="G24" i="51"/>
  <c r="R24" i="51"/>
  <c r="S24" i="51" s="1"/>
  <c r="E24" i="51"/>
  <c r="L24" i="51"/>
  <c r="T24" i="51"/>
  <c r="U24" i="51" s="1"/>
  <c r="G23" i="51"/>
  <c r="R23" i="51"/>
  <c r="S23" i="51" s="1"/>
  <c r="E23" i="51"/>
  <c r="L23" i="51"/>
  <c r="T23" i="51"/>
  <c r="U23" i="51" s="1"/>
  <c r="G22" i="51"/>
  <c r="R22" i="51"/>
  <c r="S22" i="51" s="1"/>
  <c r="E22" i="51"/>
  <c r="L22" i="51"/>
  <c r="T22" i="51"/>
  <c r="U22" i="51" s="1"/>
  <c r="G21" i="51"/>
  <c r="R21" i="51"/>
  <c r="S21" i="51" s="1"/>
  <c r="E21" i="51"/>
  <c r="L21" i="51"/>
  <c r="T21" i="51"/>
  <c r="U21" i="51" s="1"/>
  <c r="G20" i="51"/>
  <c r="R20" i="51"/>
  <c r="S20" i="51" s="1"/>
  <c r="E20" i="51"/>
  <c r="L20" i="51"/>
  <c r="T20" i="51"/>
  <c r="U20" i="51" s="1"/>
  <c r="G19" i="51"/>
  <c r="R19" i="51"/>
  <c r="S19" i="51" s="1"/>
  <c r="E19" i="51"/>
  <c r="L19" i="51"/>
  <c r="T19" i="51"/>
  <c r="U19" i="51" s="1"/>
  <c r="G18" i="51"/>
  <c r="R18" i="51"/>
  <c r="S18" i="51" s="1"/>
  <c r="E18" i="51"/>
  <c r="L18" i="51"/>
  <c r="T18" i="51"/>
  <c r="U18" i="51" s="1"/>
  <c r="G17" i="51"/>
  <c r="R17" i="51"/>
  <c r="S17" i="51" s="1"/>
  <c r="E17" i="51"/>
  <c r="L17" i="51"/>
  <c r="T17" i="51"/>
  <c r="U17" i="51" s="1"/>
  <c r="G16" i="51"/>
  <c r="R16" i="51"/>
  <c r="S16" i="51" s="1"/>
  <c r="E16" i="51"/>
  <c r="L16" i="51"/>
  <c r="T16" i="51"/>
  <c r="U16" i="51" s="1"/>
  <c r="G15" i="51"/>
  <c r="R15" i="51"/>
  <c r="S15" i="51" s="1"/>
  <c r="E15" i="51"/>
  <c r="L15" i="51"/>
  <c r="T15" i="51"/>
  <c r="U15" i="51" s="1"/>
  <c r="G14" i="51"/>
  <c r="R14" i="51"/>
  <c r="S14" i="51" s="1"/>
  <c r="E14" i="51"/>
  <c r="L14" i="51"/>
  <c r="T14" i="51"/>
  <c r="U14" i="51" s="1"/>
  <c r="G13" i="51"/>
  <c r="R13" i="51"/>
  <c r="S13" i="51" s="1"/>
  <c r="E13" i="51"/>
  <c r="L13" i="51"/>
  <c r="T13" i="51"/>
  <c r="U13" i="51" s="1"/>
  <c r="G12" i="51"/>
  <c r="R12" i="51"/>
  <c r="S12" i="51" s="1"/>
  <c r="E12" i="51"/>
  <c r="L12" i="51"/>
  <c r="T12" i="51"/>
  <c r="U12" i="51" s="1"/>
  <c r="G11" i="51"/>
  <c r="R11" i="51"/>
  <c r="S11" i="51" s="1"/>
  <c r="E11" i="51"/>
  <c r="L11" i="51"/>
  <c r="T11" i="51"/>
  <c r="U11" i="51" s="1"/>
  <c r="G10" i="51"/>
  <c r="R10" i="51"/>
  <c r="S10" i="51" s="1"/>
  <c r="E10" i="51"/>
  <c r="L10" i="51"/>
  <c r="T10" i="51"/>
  <c r="U10" i="51" s="1"/>
  <c r="G9" i="51"/>
  <c r="R9" i="51"/>
  <c r="S9" i="51" s="1"/>
  <c r="E9" i="51"/>
  <c r="L9" i="51"/>
  <c r="T9" i="51"/>
  <c r="U9" i="51" s="1"/>
  <c r="G8" i="51"/>
  <c r="R8" i="51"/>
  <c r="S8" i="51" s="1"/>
  <c r="E8" i="51"/>
  <c r="L8" i="51"/>
  <c r="T8" i="51"/>
  <c r="U8" i="51" s="1"/>
  <c r="H12" i="58"/>
  <c r="I12" i="58"/>
  <c r="J12" i="58" s="1"/>
  <c r="K12" i="58"/>
  <c r="L12" i="58" s="1"/>
  <c r="G35" i="53"/>
  <c r="R35" i="53"/>
  <c r="S35" i="53" s="1"/>
  <c r="E35" i="53"/>
  <c r="L35" i="53"/>
  <c r="T35" i="53"/>
  <c r="U35" i="53" s="1"/>
  <c r="G34" i="53"/>
  <c r="R34" i="53"/>
  <c r="S34" i="53" s="1"/>
  <c r="E34" i="53"/>
  <c r="L34" i="53"/>
  <c r="M34" i="53" s="1"/>
  <c r="T34" i="53"/>
  <c r="U34" i="53" s="1"/>
  <c r="G33" i="53"/>
  <c r="R33" i="53"/>
  <c r="S33" i="53" s="1"/>
  <c r="E33" i="53"/>
  <c r="L33" i="53"/>
  <c r="T33" i="53"/>
  <c r="U33" i="53" s="1"/>
  <c r="G32" i="53"/>
  <c r="R32" i="53"/>
  <c r="S32" i="53" s="1"/>
  <c r="E32" i="53"/>
  <c r="L32" i="53"/>
  <c r="M32" i="53" s="1"/>
  <c r="T32" i="53"/>
  <c r="U32" i="53" s="1"/>
  <c r="G31" i="53"/>
  <c r="R31" i="53"/>
  <c r="S31" i="53" s="1"/>
  <c r="E31" i="53"/>
  <c r="L31" i="53"/>
  <c r="T31" i="53"/>
  <c r="U31" i="53" s="1"/>
  <c r="G30" i="53"/>
  <c r="R30" i="53"/>
  <c r="S30" i="53" s="1"/>
  <c r="E30" i="53"/>
  <c r="L30" i="53"/>
  <c r="M30" i="53" s="1"/>
  <c r="T30" i="53"/>
  <c r="U30" i="53" s="1"/>
  <c r="G29" i="53"/>
  <c r="R29" i="53"/>
  <c r="S29" i="53" s="1"/>
  <c r="E29" i="53"/>
  <c r="L29" i="53"/>
  <c r="T29" i="53"/>
  <c r="U29" i="53" s="1"/>
  <c r="G28" i="53"/>
  <c r="R28" i="53"/>
  <c r="S28" i="53" s="1"/>
  <c r="E28" i="53"/>
  <c r="L28" i="53"/>
  <c r="M28" i="53" s="1"/>
  <c r="T28" i="53"/>
  <c r="U28" i="53" s="1"/>
  <c r="G27" i="53"/>
  <c r="R27" i="53"/>
  <c r="S27" i="53" s="1"/>
  <c r="E27" i="53"/>
  <c r="L27" i="53"/>
  <c r="T27" i="53"/>
  <c r="U27" i="53" s="1"/>
  <c r="G26" i="53"/>
  <c r="R26" i="53"/>
  <c r="S26" i="53" s="1"/>
  <c r="E26" i="53"/>
  <c r="L26" i="53"/>
  <c r="M26" i="53" s="1"/>
  <c r="T26" i="53"/>
  <c r="U26" i="53" s="1"/>
  <c r="G25" i="53"/>
  <c r="R25" i="53"/>
  <c r="S25" i="53" s="1"/>
  <c r="E25" i="53"/>
  <c r="L25" i="53"/>
  <c r="T25" i="53"/>
  <c r="U25" i="53" s="1"/>
  <c r="G24" i="53"/>
  <c r="R24" i="53"/>
  <c r="S24" i="53" s="1"/>
  <c r="E24" i="53"/>
  <c r="L24" i="53"/>
  <c r="M24" i="53" s="1"/>
  <c r="T24" i="53"/>
  <c r="U24" i="53" s="1"/>
  <c r="G23" i="53"/>
  <c r="R23" i="53"/>
  <c r="S23" i="53" s="1"/>
  <c r="E23" i="53"/>
  <c r="L23" i="53"/>
  <c r="T23" i="53"/>
  <c r="U23" i="53" s="1"/>
  <c r="G22" i="53"/>
  <c r="R22" i="53"/>
  <c r="S22" i="53" s="1"/>
  <c r="E22" i="53"/>
  <c r="L22" i="53"/>
  <c r="M22" i="53" s="1"/>
  <c r="T22" i="53"/>
  <c r="U22" i="53" s="1"/>
  <c r="G21" i="53"/>
  <c r="R21" i="53"/>
  <c r="S21" i="53" s="1"/>
  <c r="E21" i="53"/>
  <c r="L21" i="53"/>
  <c r="T21" i="53"/>
  <c r="U21" i="53" s="1"/>
  <c r="G20" i="53"/>
  <c r="R20" i="53"/>
  <c r="S20" i="53" s="1"/>
  <c r="E20" i="53"/>
  <c r="L20" i="53"/>
  <c r="M20" i="53" s="1"/>
  <c r="T20" i="53"/>
  <c r="U20" i="53" s="1"/>
  <c r="G19" i="53"/>
  <c r="R19" i="53"/>
  <c r="S19" i="53" s="1"/>
  <c r="E19" i="53"/>
  <c r="L19" i="53"/>
  <c r="T19" i="53"/>
  <c r="U19" i="53" s="1"/>
  <c r="G18" i="53"/>
  <c r="R18" i="53"/>
  <c r="S18" i="53" s="1"/>
  <c r="E18" i="53"/>
  <c r="L18" i="53"/>
  <c r="M18" i="53" s="1"/>
  <c r="T18" i="53"/>
  <c r="U18" i="53" s="1"/>
  <c r="G17" i="53"/>
  <c r="R17" i="53"/>
  <c r="S17" i="53" s="1"/>
  <c r="E17" i="53"/>
  <c r="L17" i="53"/>
  <c r="T17" i="53"/>
  <c r="U17" i="53" s="1"/>
  <c r="G16" i="53"/>
  <c r="R16" i="53"/>
  <c r="S16" i="53" s="1"/>
  <c r="E16" i="53"/>
  <c r="L16" i="53"/>
  <c r="M16" i="53" s="1"/>
  <c r="T16" i="53"/>
  <c r="U16" i="53" s="1"/>
  <c r="G15" i="53"/>
  <c r="R15" i="53"/>
  <c r="S15" i="53" s="1"/>
  <c r="E15" i="53"/>
  <c r="L15" i="53"/>
  <c r="T15" i="53"/>
  <c r="U15" i="53" s="1"/>
  <c r="G14" i="53"/>
  <c r="R14" i="53"/>
  <c r="S14" i="53" s="1"/>
  <c r="E14" i="53"/>
  <c r="L14" i="53"/>
  <c r="M14" i="53" s="1"/>
  <c r="T14" i="53"/>
  <c r="U14" i="53" s="1"/>
  <c r="G13" i="53"/>
  <c r="R13" i="53"/>
  <c r="S13" i="53" s="1"/>
  <c r="E13" i="53"/>
  <c r="L13" i="53"/>
  <c r="T13" i="53"/>
  <c r="U13" i="53" s="1"/>
  <c r="G12" i="53"/>
  <c r="R12" i="53"/>
  <c r="S12" i="53" s="1"/>
  <c r="E12" i="53"/>
  <c r="L12" i="53"/>
  <c r="M12" i="53" s="1"/>
  <c r="T12" i="53"/>
  <c r="U12" i="53" s="1"/>
  <c r="G11" i="53"/>
  <c r="R11" i="53"/>
  <c r="S11" i="53" s="1"/>
  <c r="E11" i="53"/>
  <c r="L11" i="53"/>
  <c r="T11" i="53"/>
  <c r="U11" i="53" s="1"/>
  <c r="G10" i="53"/>
  <c r="R10" i="53"/>
  <c r="S10" i="53" s="1"/>
  <c r="E10" i="53"/>
  <c r="L10" i="53"/>
  <c r="M10" i="53" s="1"/>
  <c r="T10" i="53"/>
  <c r="U10" i="53" s="1"/>
  <c r="G9" i="53"/>
  <c r="R9" i="53"/>
  <c r="S9" i="53" s="1"/>
  <c r="E9" i="53"/>
  <c r="L9" i="53"/>
  <c r="T9" i="53"/>
  <c r="U9" i="53" s="1"/>
  <c r="G8" i="53"/>
  <c r="R8" i="53"/>
  <c r="S8" i="53" s="1"/>
  <c r="E8" i="53"/>
  <c r="L8" i="53"/>
  <c r="M8" i="53" s="1"/>
  <c r="T8" i="53"/>
  <c r="U8" i="53" s="1"/>
  <c r="G35" i="49"/>
  <c r="R35" i="49"/>
  <c r="S35" i="49" s="1"/>
  <c r="E35" i="49"/>
  <c r="L35" i="49"/>
  <c r="T35" i="49"/>
  <c r="U35" i="49" s="1"/>
  <c r="G34" i="49"/>
  <c r="R34" i="49"/>
  <c r="S34" i="49" s="1"/>
  <c r="E34" i="49"/>
  <c r="L34" i="49"/>
  <c r="M34" i="49" s="1"/>
  <c r="T34" i="49"/>
  <c r="U34" i="49" s="1"/>
  <c r="G33" i="49"/>
  <c r="R33" i="49"/>
  <c r="S33" i="49" s="1"/>
  <c r="E33" i="49"/>
  <c r="L33" i="49"/>
  <c r="T33" i="49"/>
  <c r="U33" i="49" s="1"/>
  <c r="G32" i="49"/>
  <c r="R32" i="49"/>
  <c r="S32" i="49" s="1"/>
  <c r="E32" i="49"/>
  <c r="L32" i="49"/>
  <c r="M32" i="49" s="1"/>
  <c r="T32" i="49"/>
  <c r="U32" i="49" s="1"/>
  <c r="G31" i="49"/>
  <c r="R31" i="49"/>
  <c r="S31" i="49" s="1"/>
  <c r="E31" i="49"/>
  <c r="L31" i="49"/>
  <c r="T31" i="49"/>
  <c r="U31" i="49" s="1"/>
  <c r="G30" i="49"/>
  <c r="R30" i="49"/>
  <c r="S30" i="49" s="1"/>
  <c r="E30" i="49"/>
  <c r="L30" i="49"/>
  <c r="M30" i="49" s="1"/>
  <c r="T30" i="49"/>
  <c r="U30" i="49" s="1"/>
  <c r="G29" i="49"/>
  <c r="R29" i="49"/>
  <c r="S29" i="49" s="1"/>
  <c r="E29" i="49"/>
  <c r="L29" i="49"/>
  <c r="T29" i="49"/>
  <c r="U29" i="49" s="1"/>
  <c r="G28" i="49"/>
  <c r="R28" i="49"/>
  <c r="S28" i="49" s="1"/>
  <c r="E28" i="49"/>
  <c r="L28" i="49"/>
  <c r="M28" i="49" s="1"/>
  <c r="T28" i="49"/>
  <c r="U28" i="49" s="1"/>
  <c r="G27" i="49"/>
  <c r="R27" i="49"/>
  <c r="S27" i="49" s="1"/>
  <c r="E27" i="49"/>
  <c r="L27" i="49"/>
  <c r="T27" i="49"/>
  <c r="U27" i="49" s="1"/>
  <c r="G26" i="49"/>
  <c r="R26" i="49"/>
  <c r="S26" i="49" s="1"/>
  <c r="E26" i="49"/>
  <c r="L26" i="49"/>
  <c r="M26" i="49" s="1"/>
  <c r="T26" i="49"/>
  <c r="U26" i="49" s="1"/>
  <c r="G25" i="49"/>
  <c r="R25" i="49"/>
  <c r="S25" i="49" s="1"/>
  <c r="E25" i="49"/>
  <c r="L25" i="49"/>
  <c r="T25" i="49"/>
  <c r="U25" i="49" s="1"/>
  <c r="G24" i="49"/>
  <c r="R24" i="49"/>
  <c r="S24" i="49" s="1"/>
  <c r="E24" i="49"/>
  <c r="L24" i="49"/>
  <c r="M24" i="49" s="1"/>
  <c r="T24" i="49"/>
  <c r="U24" i="49" s="1"/>
  <c r="G23" i="49"/>
  <c r="R23" i="49"/>
  <c r="S23" i="49" s="1"/>
  <c r="E23" i="49"/>
  <c r="L23" i="49"/>
  <c r="T23" i="49"/>
  <c r="U23" i="49" s="1"/>
  <c r="G22" i="49"/>
  <c r="R22" i="49"/>
  <c r="S22" i="49" s="1"/>
  <c r="E22" i="49"/>
  <c r="L22" i="49"/>
  <c r="M22" i="49" s="1"/>
  <c r="T22" i="49"/>
  <c r="U22" i="49" s="1"/>
  <c r="G21" i="49"/>
  <c r="R21" i="49"/>
  <c r="S21" i="49" s="1"/>
  <c r="E21" i="49"/>
  <c r="L21" i="49"/>
  <c r="T21" i="49"/>
  <c r="U21" i="49" s="1"/>
  <c r="G20" i="49"/>
  <c r="R20" i="49"/>
  <c r="S20" i="49" s="1"/>
  <c r="E20" i="49"/>
  <c r="L20" i="49"/>
  <c r="M20" i="49" s="1"/>
  <c r="T20" i="49"/>
  <c r="U20" i="49" s="1"/>
  <c r="G19" i="49"/>
  <c r="R19" i="49"/>
  <c r="S19" i="49" s="1"/>
  <c r="E19" i="49"/>
  <c r="L19" i="49"/>
  <c r="T19" i="49"/>
  <c r="U19" i="49" s="1"/>
  <c r="G18" i="49"/>
  <c r="R18" i="49"/>
  <c r="S18" i="49" s="1"/>
  <c r="E18" i="49"/>
  <c r="L18" i="49"/>
  <c r="M18" i="49" s="1"/>
  <c r="T18" i="49"/>
  <c r="U18" i="49" s="1"/>
  <c r="G17" i="49"/>
  <c r="R17" i="49"/>
  <c r="S17" i="49" s="1"/>
  <c r="E17" i="49"/>
  <c r="L17" i="49"/>
  <c r="T17" i="49"/>
  <c r="U17" i="49" s="1"/>
  <c r="G16" i="49"/>
  <c r="R16" i="49"/>
  <c r="S16" i="49" s="1"/>
  <c r="E16" i="49"/>
  <c r="L16" i="49"/>
  <c r="M16" i="49" s="1"/>
  <c r="T16" i="49"/>
  <c r="U16" i="49" s="1"/>
  <c r="G15" i="49"/>
  <c r="R15" i="49"/>
  <c r="S15" i="49" s="1"/>
  <c r="E15" i="49"/>
  <c r="L15" i="49"/>
  <c r="T15" i="49"/>
  <c r="U15" i="49" s="1"/>
  <c r="G14" i="49"/>
  <c r="R14" i="49"/>
  <c r="S14" i="49" s="1"/>
  <c r="E14" i="49"/>
  <c r="L14" i="49"/>
  <c r="M14" i="49" s="1"/>
  <c r="T14" i="49"/>
  <c r="U14" i="49" s="1"/>
  <c r="G13" i="49"/>
  <c r="R13" i="49"/>
  <c r="S13" i="49" s="1"/>
  <c r="E13" i="49"/>
  <c r="L13" i="49"/>
  <c r="T13" i="49"/>
  <c r="U13" i="49" s="1"/>
  <c r="G12" i="49"/>
  <c r="R12" i="49"/>
  <c r="S12" i="49" s="1"/>
  <c r="E12" i="49"/>
  <c r="L12" i="49"/>
  <c r="M12" i="49" s="1"/>
  <c r="T12" i="49"/>
  <c r="U12" i="49" s="1"/>
  <c r="G11" i="49"/>
  <c r="R11" i="49"/>
  <c r="S11" i="49" s="1"/>
  <c r="E11" i="49"/>
  <c r="L11" i="49"/>
  <c r="T11" i="49"/>
  <c r="U11" i="49" s="1"/>
  <c r="G10" i="49"/>
  <c r="R10" i="49"/>
  <c r="S10" i="49" s="1"/>
  <c r="E10" i="49"/>
  <c r="L10" i="49"/>
  <c r="M10" i="49" s="1"/>
  <c r="T10" i="49"/>
  <c r="U10" i="49" s="1"/>
  <c r="G9" i="49"/>
  <c r="R9" i="49"/>
  <c r="S9" i="49" s="1"/>
  <c r="E9" i="49"/>
  <c r="L9" i="49"/>
  <c r="T9" i="49"/>
  <c r="U9" i="49" s="1"/>
  <c r="G8" i="49"/>
  <c r="R8" i="49"/>
  <c r="S8" i="49" s="1"/>
  <c r="E8" i="49"/>
  <c r="L8" i="49"/>
  <c r="M8" i="49" s="1"/>
  <c r="T8" i="49"/>
  <c r="U8" i="49" s="1"/>
  <c r="G35" i="47"/>
  <c r="R35" i="47"/>
  <c r="S35" i="47" s="1"/>
  <c r="E35" i="47"/>
  <c r="L35" i="47"/>
  <c r="T35" i="47"/>
  <c r="U35" i="47" s="1"/>
  <c r="G34" i="47"/>
  <c r="R34" i="47"/>
  <c r="S34" i="47" s="1"/>
  <c r="E34" i="47"/>
  <c r="L34" i="47"/>
  <c r="M34" i="47" s="1"/>
  <c r="T34" i="47"/>
  <c r="U34" i="47" s="1"/>
  <c r="G33" i="47"/>
  <c r="R33" i="47"/>
  <c r="S33" i="47" s="1"/>
  <c r="E33" i="47"/>
  <c r="L33" i="47"/>
  <c r="T33" i="47"/>
  <c r="U33" i="47" s="1"/>
  <c r="G32" i="47"/>
  <c r="R32" i="47"/>
  <c r="S32" i="47" s="1"/>
  <c r="E32" i="47"/>
  <c r="L32" i="47"/>
  <c r="M32" i="47" s="1"/>
  <c r="T32" i="47"/>
  <c r="U32" i="47" s="1"/>
  <c r="G31" i="47"/>
  <c r="R31" i="47"/>
  <c r="S31" i="47" s="1"/>
  <c r="E31" i="47"/>
  <c r="L31" i="47"/>
  <c r="T31" i="47"/>
  <c r="U31" i="47" s="1"/>
  <c r="G30" i="47"/>
  <c r="R30" i="47"/>
  <c r="S30" i="47" s="1"/>
  <c r="E30" i="47"/>
  <c r="L30" i="47"/>
  <c r="M30" i="47" s="1"/>
  <c r="T30" i="47"/>
  <c r="U30" i="47" s="1"/>
  <c r="G29" i="47"/>
  <c r="R29" i="47"/>
  <c r="S29" i="47" s="1"/>
  <c r="E29" i="47"/>
  <c r="L29" i="47"/>
  <c r="T29" i="47"/>
  <c r="U29" i="47" s="1"/>
  <c r="G28" i="47"/>
  <c r="R28" i="47"/>
  <c r="S28" i="47" s="1"/>
  <c r="E28" i="47"/>
  <c r="L28" i="47"/>
  <c r="M28" i="47" s="1"/>
  <c r="T28" i="47"/>
  <c r="U28" i="47" s="1"/>
  <c r="G27" i="47"/>
  <c r="R27" i="47"/>
  <c r="S27" i="47" s="1"/>
  <c r="E27" i="47"/>
  <c r="L27" i="47"/>
  <c r="T27" i="47"/>
  <c r="U27" i="47" s="1"/>
  <c r="G26" i="47"/>
  <c r="R26" i="47"/>
  <c r="S26" i="47" s="1"/>
  <c r="E26" i="47"/>
  <c r="L26" i="47"/>
  <c r="M26" i="47" s="1"/>
  <c r="T26" i="47"/>
  <c r="U26" i="47" s="1"/>
  <c r="G25" i="47"/>
  <c r="R25" i="47"/>
  <c r="S25" i="47" s="1"/>
  <c r="E25" i="47"/>
  <c r="L25" i="47"/>
  <c r="T25" i="47"/>
  <c r="U25" i="47" s="1"/>
  <c r="G24" i="47"/>
  <c r="R24" i="47"/>
  <c r="S24" i="47" s="1"/>
  <c r="E24" i="47"/>
  <c r="L24" i="47"/>
  <c r="M24" i="47" s="1"/>
  <c r="T24" i="47"/>
  <c r="U24" i="47" s="1"/>
  <c r="G23" i="47"/>
  <c r="R23" i="47"/>
  <c r="S23" i="47" s="1"/>
  <c r="E23" i="47"/>
  <c r="L23" i="47"/>
  <c r="T23" i="47"/>
  <c r="U23" i="47" s="1"/>
  <c r="G22" i="47"/>
  <c r="R22" i="47"/>
  <c r="S22" i="47" s="1"/>
  <c r="E22" i="47"/>
  <c r="L22" i="47"/>
  <c r="M22" i="47" s="1"/>
  <c r="T22" i="47"/>
  <c r="U22" i="47" s="1"/>
  <c r="G21" i="47"/>
  <c r="R21" i="47"/>
  <c r="S21" i="47" s="1"/>
  <c r="E21" i="47"/>
  <c r="L21" i="47"/>
  <c r="T21" i="47"/>
  <c r="U21" i="47" s="1"/>
  <c r="G20" i="47"/>
  <c r="R20" i="47"/>
  <c r="S20" i="47" s="1"/>
  <c r="E20" i="47"/>
  <c r="L20" i="47"/>
  <c r="M20" i="47" s="1"/>
  <c r="T20" i="47"/>
  <c r="U20" i="47" s="1"/>
  <c r="G19" i="47"/>
  <c r="R19" i="47"/>
  <c r="S19" i="47" s="1"/>
  <c r="E19" i="47"/>
  <c r="L19" i="47"/>
  <c r="T19" i="47"/>
  <c r="U19" i="47" s="1"/>
  <c r="G18" i="47"/>
  <c r="R18" i="47"/>
  <c r="S18" i="47" s="1"/>
  <c r="E18" i="47"/>
  <c r="L18" i="47"/>
  <c r="M18" i="47" s="1"/>
  <c r="T18" i="47"/>
  <c r="U18" i="47" s="1"/>
  <c r="G17" i="47"/>
  <c r="R17" i="47"/>
  <c r="S17" i="47" s="1"/>
  <c r="E17" i="47"/>
  <c r="L17" i="47"/>
  <c r="T17" i="47"/>
  <c r="U17" i="47" s="1"/>
  <c r="G16" i="47"/>
  <c r="R16" i="47"/>
  <c r="S16" i="47" s="1"/>
  <c r="E16" i="47"/>
  <c r="L16" i="47"/>
  <c r="M16" i="47" s="1"/>
  <c r="T16" i="47"/>
  <c r="U16" i="47" s="1"/>
  <c r="G15" i="47"/>
  <c r="R15" i="47"/>
  <c r="S15" i="47" s="1"/>
  <c r="E15" i="47"/>
  <c r="L15" i="47"/>
  <c r="T15" i="47"/>
  <c r="U15" i="47" s="1"/>
  <c r="G14" i="47"/>
  <c r="R14" i="47"/>
  <c r="S14" i="47" s="1"/>
  <c r="E14" i="47"/>
  <c r="L14" i="47"/>
  <c r="M14" i="47" s="1"/>
  <c r="T14" i="47"/>
  <c r="U14" i="47" s="1"/>
  <c r="G13" i="47"/>
  <c r="R13" i="47"/>
  <c r="S13" i="47" s="1"/>
  <c r="E13" i="47"/>
  <c r="L13" i="47"/>
  <c r="T13" i="47"/>
  <c r="U13" i="47" s="1"/>
  <c r="G12" i="47"/>
  <c r="R12" i="47"/>
  <c r="S12" i="47" s="1"/>
  <c r="E12" i="47"/>
  <c r="L12" i="47"/>
  <c r="M12" i="47" s="1"/>
  <c r="T12" i="47"/>
  <c r="U12" i="47" s="1"/>
  <c r="G11" i="47"/>
  <c r="R11" i="47"/>
  <c r="S11" i="47" s="1"/>
  <c r="E11" i="47"/>
  <c r="L11" i="47"/>
  <c r="T11" i="47"/>
  <c r="U11" i="47" s="1"/>
  <c r="G10" i="47"/>
  <c r="R10" i="47"/>
  <c r="S10" i="47" s="1"/>
  <c r="E10" i="47"/>
  <c r="L10" i="47"/>
  <c r="M10" i="47" s="1"/>
  <c r="T10" i="47"/>
  <c r="U10" i="47" s="1"/>
  <c r="G9" i="47"/>
  <c r="R9" i="47"/>
  <c r="S9" i="47" s="1"/>
  <c r="E9" i="47"/>
  <c r="L9" i="47"/>
  <c r="T9" i="47"/>
  <c r="U9" i="47" s="1"/>
  <c r="G8" i="47"/>
  <c r="R8" i="47"/>
  <c r="S8" i="47" s="1"/>
  <c r="E8" i="47"/>
  <c r="L8" i="47"/>
  <c r="M8" i="47" s="1"/>
  <c r="T8" i="47"/>
  <c r="U8" i="47" s="1"/>
  <c r="G35" i="45"/>
  <c r="R35" i="45"/>
  <c r="S35" i="45" s="1"/>
  <c r="E35" i="45"/>
  <c r="L35" i="45"/>
  <c r="T35" i="45"/>
  <c r="U35" i="45" s="1"/>
  <c r="G34" i="45"/>
  <c r="R34" i="45"/>
  <c r="S34" i="45" s="1"/>
  <c r="E34" i="45"/>
  <c r="L34" i="45"/>
  <c r="M34" i="45" s="1"/>
  <c r="T34" i="45"/>
  <c r="U34" i="45" s="1"/>
  <c r="G33" i="45"/>
  <c r="R33" i="45"/>
  <c r="S33" i="45" s="1"/>
  <c r="E33" i="45"/>
  <c r="L33" i="45"/>
  <c r="T33" i="45"/>
  <c r="U33" i="45" s="1"/>
  <c r="G32" i="45"/>
  <c r="R32" i="45"/>
  <c r="S32" i="45" s="1"/>
  <c r="E32" i="45"/>
  <c r="L32" i="45"/>
  <c r="M32" i="45" s="1"/>
  <c r="T32" i="45"/>
  <c r="U32" i="45" s="1"/>
  <c r="G31" i="45"/>
  <c r="R31" i="45"/>
  <c r="S31" i="45" s="1"/>
  <c r="E31" i="45"/>
  <c r="L31" i="45"/>
  <c r="T31" i="45"/>
  <c r="U31" i="45" s="1"/>
  <c r="G30" i="45"/>
  <c r="R30" i="45"/>
  <c r="S30" i="45" s="1"/>
  <c r="E30" i="45"/>
  <c r="L30" i="45"/>
  <c r="M30" i="45" s="1"/>
  <c r="T30" i="45"/>
  <c r="U30" i="45" s="1"/>
  <c r="G29" i="45"/>
  <c r="R29" i="45"/>
  <c r="S29" i="45" s="1"/>
  <c r="E29" i="45"/>
  <c r="L29" i="45"/>
  <c r="T29" i="45"/>
  <c r="U29" i="45" s="1"/>
  <c r="G28" i="45"/>
  <c r="R28" i="45"/>
  <c r="S28" i="45" s="1"/>
  <c r="E28" i="45"/>
  <c r="L28" i="45"/>
  <c r="M28" i="45" s="1"/>
  <c r="T28" i="45"/>
  <c r="U28" i="45" s="1"/>
  <c r="G27" i="45"/>
  <c r="R27" i="45"/>
  <c r="S27" i="45" s="1"/>
  <c r="E27" i="45"/>
  <c r="L27" i="45"/>
  <c r="T27" i="45"/>
  <c r="U27" i="45" s="1"/>
  <c r="G26" i="45"/>
  <c r="R26" i="45"/>
  <c r="S26" i="45" s="1"/>
  <c r="E26" i="45"/>
  <c r="L26" i="45"/>
  <c r="M26" i="45" s="1"/>
  <c r="T26" i="45"/>
  <c r="U26" i="45" s="1"/>
  <c r="G25" i="45"/>
  <c r="R25" i="45"/>
  <c r="S25" i="45" s="1"/>
  <c r="E25" i="45"/>
  <c r="L25" i="45"/>
  <c r="T25" i="45"/>
  <c r="U25" i="45" s="1"/>
  <c r="G24" i="45"/>
  <c r="R24" i="45"/>
  <c r="S24" i="45" s="1"/>
  <c r="E24" i="45"/>
  <c r="L24" i="45"/>
  <c r="M24" i="45" s="1"/>
  <c r="T24" i="45"/>
  <c r="U24" i="45" s="1"/>
  <c r="G23" i="45"/>
  <c r="R23" i="45"/>
  <c r="S23" i="45" s="1"/>
  <c r="E23" i="45"/>
  <c r="L23" i="45"/>
  <c r="T23" i="45"/>
  <c r="U23" i="45" s="1"/>
  <c r="G22" i="45"/>
  <c r="R22" i="45"/>
  <c r="S22" i="45" s="1"/>
  <c r="E22" i="45"/>
  <c r="L22" i="45"/>
  <c r="M22" i="45" s="1"/>
  <c r="T22" i="45"/>
  <c r="U22" i="45" s="1"/>
  <c r="G21" i="45"/>
  <c r="R21" i="45"/>
  <c r="S21" i="45" s="1"/>
  <c r="E21" i="45"/>
  <c r="L21" i="45"/>
  <c r="T21" i="45"/>
  <c r="U21" i="45" s="1"/>
  <c r="G20" i="45"/>
  <c r="R20" i="45"/>
  <c r="S20" i="45" s="1"/>
  <c r="E20" i="45"/>
  <c r="L20" i="45"/>
  <c r="M20" i="45" s="1"/>
  <c r="T20" i="45"/>
  <c r="U20" i="45" s="1"/>
  <c r="G19" i="45"/>
  <c r="R19" i="45"/>
  <c r="S19" i="45" s="1"/>
  <c r="E19" i="45"/>
  <c r="L19" i="45"/>
  <c r="T19" i="45"/>
  <c r="U19" i="45" s="1"/>
  <c r="G18" i="45"/>
  <c r="R18" i="45"/>
  <c r="S18" i="45" s="1"/>
  <c r="E18" i="45"/>
  <c r="L18" i="45"/>
  <c r="M18" i="45" s="1"/>
  <c r="T18" i="45"/>
  <c r="U18" i="45" s="1"/>
  <c r="G17" i="45"/>
  <c r="R17" i="45"/>
  <c r="S17" i="45" s="1"/>
  <c r="E17" i="45"/>
  <c r="L17" i="45"/>
  <c r="T17" i="45"/>
  <c r="U17" i="45" s="1"/>
  <c r="G16" i="45"/>
  <c r="R16" i="45"/>
  <c r="S16" i="45" s="1"/>
  <c r="E16" i="45"/>
  <c r="L16" i="45"/>
  <c r="M16" i="45" s="1"/>
  <c r="T16" i="45"/>
  <c r="U16" i="45" s="1"/>
  <c r="G15" i="45"/>
  <c r="R15" i="45"/>
  <c r="S15" i="45" s="1"/>
  <c r="E15" i="45"/>
  <c r="L15" i="45"/>
  <c r="T15" i="45"/>
  <c r="U15" i="45" s="1"/>
  <c r="G14" i="45"/>
  <c r="R14" i="45"/>
  <c r="S14" i="45" s="1"/>
  <c r="E14" i="45"/>
  <c r="L14" i="45"/>
  <c r="M14" i="45" s="1"/>
  <c r="T14" i="45"/>
  <c r="U14" i="45" s="1"/>
  <c r="G13" i="45"/>
  <c r="R13" i="45"/>
  <c r="S13" i="45" s="1"/>
  <c r="E13" i="45"/>
  <c r="L13" i="45"/>
  <c r="T13" i="45"/>
  <c r="U13" i="45" s="1"/>
  <c r="G12" i="45"/>
  <c r="R12" i="45"/>
  <c r="S12" i="45" s="1"/>
  <c r="E12" i="45"/>
  <c r="L12" i="45"/>
  <c r="M12" i="45" s="1"/>
  <c r="T12" i="45"/>
  <c r="U12" i="45" s="1"/>
  <c r="G11" i="45"/>
  <c r="R11" i="45"/>
  <c r="S11" i="45" s="1"/>
  <c r="E11" i="45"/>
  <c r="L11" i="45"/>
  <c r="T11" i="45"/>
  <c r="U11" i="45" s="1"/>
  <c r="G10" i="45"/>
  <c r="R10" i="45"/>
  <c r="S10" i="45" s="1"/>
  <c r="E10" i="45"/>
  <c r="L10" i="45"/>
  <c r="M10" i="45" s="1"/>
  <c r="T10" i="45"/>
  <c r="U10" i="45" s="1"/>
  <c r="G9" i="45"/>
  <c r="R9" i="45"/>
  <c r="S9" i="45" s="1"/>
  <c r="E9" i="45"/>
  <c r="L9" i="45"/>
  <c r="T9" i="45"/>
  <c r="U9" i="45" s="1"/>
  <c r="G8" i="45"/>
  <c r="R8" i="45"/>
  <c r="S8" i="45" s="1"/>
  <c r="E8" i="45"/>
  <c r="L8" i="45"/>
  <c r="M8" i="45" s="1"/>
  <c r="T8" i="45"/>
  <c r="U8" i="45" s="1"/>
  <c r="G39" i="43"/>
  <c r="R39" i="43"/>
  <c r="S39" i="43" s="1"/>
  <c r="E39" i="43"/>
  <c r="L39" i="43"/>
  <c r="T39" i="43"/>
  <c r="U39" i="43" s="1"/>
  <c r="G38" i="43"/>
  <c r="R38" i="43"/>
  <c r="S38" i="43" s="1"/>
  <c r="E38" i="43"/>
  <c r="L38" i="43"/>
  <c r="M38" i="43" s="1"/>
  <c r="T38" i="43"/>
  <c r="U38" i="43" s="1"/>
  <c r="G37" i="43"/>
  <c r="R37" i="43"/>
  <c r="S37" i="43" s="1"/>
  <c r="E37" i="43"/>
  <c r="L37" i="43"/>
  <c r="T37" i="43"/>
  <c r="U37" i="43" s="1"/>
  <c r="G36" i="43"/>
  <c r="R36" i="43"/>
  <c r="S36" i="43" s="1"/>
  <c r="E36" i="43"/>
  <c r="L36" i="43"/>
  <c r="M36" i="43" s="1"/>
  <c r="T36" i="43"/>
  <c r="U36" i="43" s="1"/>
  <c r="G35" i="43"/>
  <c r="R35" i="43"/>
  <c r="S35" i="43" s="1"/>
  <c r="E35" i="43"/>
  <c r="L35" i="43"/>
  <c r="T35" i="43"/>
  <c r="U35" i="43" s="1"/>
  <c r="G34" i="43"/>
  <c r="R34" i="43"/>
  <c r="S34" i="43" s="1"/>
  <c r="E34" i="43"/>
  <c r="L34" i="43"/>
  <c r="M34" i="43" s="1"/>
  <c r="T34" i="43"/>
  <c r="U34" i="43" s="1"/>
  <c r="G33" i="43"/>
  <c r="R33" i="43"/>
  <c r="S33" i="43" s="1"/>
  <c r="E33" i="43"/>
  <c r="L33" i="43"/>
  <c r="T33" i="43"/>
  <c r="U33" i="43" s="1"/>
  <c r="G32" i="43"/>
  <c r="R32" i="43"/>
  <c r="S32" i="43" s="1"/>
  <c r="E32" i="43"/>
  <c r="L32" i="43"/>
  <c r="M32" i="43" s="1"/>
  <c r="T32" i="43"/>
  <c r="U32" i="43" s="1"/>
  <c r="G31" i="43"/>
  <c r="R31" i="43"/>
  <c r="S31" i="43" s="1"/>
  <c r="E31" i="43"/>
  <c r="L31" i="43"/>
  <c r="T31" i="43"/>
  <c r="U31" i="43" s="1"/>
  <c r="G30" i="43"/>
  <c r="R30" i="43"/>
  <c r="S30" i="43" s="1"/>
  <c r="E30" i="43"/>
  <c r="L30" i="43"/>
  <c r="M30" i="43" s="1"/>
  <c r="T30" i="43"/>
  <c r="U30" i="43" s="1"/>
  <c r="G29" i="43"/>
  <c r="R29" i="43"/>
  <c r="S29" i="43" s="1"/>
  <c r="E29" i="43"/>
  <c r="L29" i="43"/>
  <c r="T29" i="43"/>
  <c r="U29" i="43" s="1"/>
  <c r="G28" i="43"/>
  <c r="R28" i="43"/>
  <c r="S28" i="43" s="1"/>
  <c r="E28" i="43"/>
  <c r="L28" i="43"/>
  <c r="M28" i="43" s="1"/>
  <c r="T28" i="43"/>
  <c r="U28" i="43" s="1"/>
  <c r="G27" i="43"/>
  <c r="R27" i="43"/>
  <c r="S27" i="43" s="1"/>
  <c r="E27" i="43"/>
  <c r="L27" i="43"/>
  <c r="T27" i="43"/>
  <c r="U27" i="43" s="1"/>
  <c r="G26" i="43"/>
  <c r="R26" i="43"/>
  <c r="S26" i="43" s="1"/>
  <c r="E26" i="43"/>
  <c r="L26" i="43"/>
  <c r="M26" i="43" s="1"/>
  <c r="T26" i="43"/>
  <c r="U26" i="43" s="1"/>
  <c r="G25" i="43"/>
  <c r="R25" i="43"/>
  <c r="S25" i="43" s="1"/>
  <c r="E25" i="43"/>
  <c r="L25" i="43"/>
  <c r="T25" i="43"/>
  <c r="U25" i="43" s="1"/>
  <c r="G24" i="43"/>
  <c r="R24" i="43"/>
  <c r="S24" i="43" s="1"/>
  <c r="E24" i="43"/>
  <c r="L24" i="43"/>
  <c r="M24" i="43" s="1"/>
  <c r="T24" i="43"/>
  <c r="U24" i="43" s="1"/>
  <c r="G23" i="43"/>
  <c r="R23" i="43"/>
  <c r="S23" i="43" s="1"/>
  <c r="E23" i="43"/>
  <c r="L23" i="43"/>
  <c r="T23" i="43"/>
  <c r="U23" i="43" s="1"/>
  <c r="G22" i="43"/>
  <c r="R22" i="43"/>
  <c r="S22" i="43" s="1"/>
  <c r="E22" i="43"/>
  <c r="L22" i="43"/>
  <c r="M22" i="43" s="1"/>
  <c r="T22" i="43"/>
  <c r="U22" i="43" s="1"/>
  <c r="G21" i="43"/>
  <c r="R21" i="43"/>
  <c r="S21" i="43" s="1"/>
  <c r="E21" i="43"/>
  <c r="L21" i="43"/>
  <c r="T21" i="43"/>
  <c r="U21" i="43" s="1"/>
  <c r="G20" i="43"/>
  <c r="R20" i="43"/>
  <c r="S20" i="43" s="1"/>
  <c r="E20" i="43"/>
  <c r="L20" i="43"/>
  <c r="M20" i="43" s="1"/>
  <c r="T20" i="43"/>
  <c r="U20" i="43" s="1"/>
  <c r="G19" i="43"/>
  <c r="R19" i="43"/>
  <c r="S19" i="43" s="1"/>
  <c r="E19" i="43"/>
  <c r="L19" i="43"/>
  <c r="T19" i="43"/>
  <c r="U19" i="43" s="1"/>
  <c r="G18" i="43"/>
  <c r="R18" i="43"/>
  <c r="S18" i="43" s="1"/>
  <c r="E18" i="43"/>
  <c r="L18" i="43"/>
  <c r="M18" i="43" s="1"/>
  <c r="T18" i="43"/>
  <c r="U18" i="43" s="1"/>
  <c r="G17" i="43"/>
  <c r="R17" i="43"/>
  <c r="S17" i="43" s="1"/>
  <c r="E17" i="43"/>
  <c r="L17" i="43"/>
  <c r="T17" i="43"/>
  <c r="U17" i="43" s="1"/>
  <c r="G16" i="43"/>
  <c r="R16" i="43"/>
  <c r="S16" i="43" s="1"/>
  <c r="E16" i="43"/>
  <c r="L16" i="43"/>
  <c r="M16" i="43" s="1"/>
  <c r="T16" i="43"/>
  <c r="U16" i="43" s="1"/>
  <c r="G15" i="43"/>
  <c r="R15" i="43"/>
  <c r="S15" i="43" s="1"/>
  <c r="E15" i="43"/>
  <c r="L15" i="43"/>
  <c r="T15" i="43"/>
  <c r="U15" i="43" s="1"/>
  <c r="G14" i="43"/>
  <c r="R14" i="43"/>
  <c r="S14" i="43" s="1"/>
  <c r="E14" i="43"/>
  <c r="L14" i="43"/>
  <c r="M14" i="43" s="1"/>
  <c r="T14" i="43"/>
  <c r="U14" i="43" s="1"/>
  <c r="G13" i="43"/>
  <c r="R13" i="43"/>
  <c r="S13" i="43" s="1"/>
  <c r="E13" i="43"/>
  <c r="L13" i="43"/>
  <c r="T13" i="43"/>
  <c r="U13" i="43" s="1"/>
  <c r="G12" i="43"/>
  <c r="R12" i="43"/>
  <c r="S12" i="43" s="1"/>
  <c r="E12" i="43"/>
  <c r="L12" i="43"/>
  <c r="M12" i="43" s="1"/>
  <c r="T12" i="43"/>
  <c r="U12" i="43" s="1"/>
  <c r="G41" i="41"/>
  <c r="R41" i="41"/>
  <c r="S41" i="41" s="1"/>
  <c r="E41" i="41"/>
  <c r="L41" i="41"/>
  <c r="T41" i="41"/>
  <c r="U41" i="41" s="1"/>
  <c r="G40" i="41"/>
  <c r="R40" i="41"/>
  <c r="S40" i="41" s="1"/>
  <c r="E40" i="41"/>
  <c r="L40" i="41"/>
  <c r="M40" i="41" s="1"/>
  <c r="T40" i="41"/>
  <c r="U40" i="41" s="1"/>
  <c r="G39" i="41"/>
  <c r="R39" i="41"/>
  <c r="S39" i="41" s="1"/>
  <c r="E39" i="41"/>
  <c r="L39" i="41"/>
  <c r="T39" i="41"/>
  <c r="U39" i="41" s="1"/>
  <c r="G38" i="41"/>
  <c r="R38" i="41"/>
  <c r="S38" i="41" s="1"/>
  <c r="E38" i="41"/>
  <c r="L38" i="41"/>
  <c r="M38" i="41" s="1"/>
  <c r="T38" i="41"/>
  <c r="U38" i="41" s="1"/>
  <c r="G37" i="41"/>
  <c r="R37" i="41"/>
  <c r="S37" i="41" s="1"/>
  <c r="E37" i="41"/>
  <c r="L37" i="41"/>
  <c r="T37" i="41"/>
  <c r="U37" i="41" s="1"/>
  <c r="G36" i="41"/>
  <c r="R36" i="41"/>
  <c r="S36" i="41" s="1"/>
  <c r="E36" i="41"/>
  <c r="L36" i="41"/>
  <c r="M36" i="41" s="1"/>
  <c r="T36" i="41"/>
  <c r="U36" i="41" s="1"/>
  <c r="G35" i="41"/>
  <c r="R35" i="41"/>
  <c r="S35" i="41" s="1"/>
  <c r="E35" i="41"/>
  <c r="L35" i="41"/>
  <c r="T35" i="41"/>
  <c r="U35" i="41" s="1"/>
  <c r="G34" i="41"/>
  <c r="R34" i="41"/>
  <c r="S34" i="41" s="1"/>
  <c r="E34" i="41"/>
  <c r="L34" i="41"/>
  <c r="M34" i="41" s="1"/>
  <c r="T34" i="41"/>
  <c r="U34" i="41" s="1"/>
  <c r="G33" i="41"/>
  <c r="R33" i="41"/>
  <c r="S33" i="41" s="1"/>
  <c r="E33" i="41"/>
  <c r="L33" i="41"/>
  <c r="T33" i="41"/>
  <c r="U33" i="41" s="1"/>
  <c r="G32" i="41"/>
  <c r="R32" i="41"/>
  <c r="S32" i="41" s="1"/>
  <c r="E32" i="41"/>
  <c r="L32" i="41"/>
  <c r="M32" i="41" s="1"/>
  <c r="T32" i="41"/>
  <c r="U32" i="41" s="1"/>
  <c r="G31" i="41"/>
  <c r="R31" i="41"/>
  <c r="S31" i="41" s="1"/>
  <c r="E31" i="41"/>
  <c r="L31" i="41"/>
  <c r="T31" i="41"/>
  <c r="U31" i="41" s="1"/>
  <c r="G30" i="41"/>
  <c r="R30" i="41"/>
  <c r="S30" i="41" s="1"/>
  <c r="E30" i="41"/>
  <c r="L30" i="41"/>
  <c r="M30" i="41" s="1"/>
  <c r="T30" i="41"/>
  <c r="U30" i="41" s="1"/>
  <c r="G29" i="41"/>
  <c r="R29" i="41"/>
  <c r="S29" i="41" s="1"/>
  <c r="E29" i="41"/>
  <c r="L29" i="41"/>
  <c r="T29" i="41"/>
  <c r="U29" i="41" s="1"/>
  <c r="G28" i="41"/>
  <c r="R28" i="41"/>
  <c r="S28" i="41" s="1"/>
  <c r="E28" i="41"/>
  <c r="L28" i="41"/>
  <c r="M28" i="41" s="1"/>
  <c r="T28" i="41"/>
  <c r="U28" i="41" s="1"/>
  <c r="G27" i="41"/>
  <c r="R27" i="41"/>
  <c r="S27" i="41" s="1"/>
  <c r="E27" i="41"/>
  <c r="L27" i="41"/>
  <c r="T27" i="41"/>
  <c r="U27" i="41" s="1"/>
  <c r="G26" i="41"/>
  <c r="R26" i="41"/>
  <c r="S26" i="41" s="1"/>
  <c r="E26" i="41"/>
  <c r="L26" i="41"/>
  <c r="M26" i="41" s="1"/>
  <c r="T26" i="41"/>
  <c r="U26" i="41" s="1"/>
  <c r="G25" i="41"/>
  <c r="R25" i="41"/>
  <c r="S25" i="41" s="1"/>
  <c r="E25" i="41"/>
  <c r="L25" i="41"/>
  <c r="T25" i="41"/>
  <c r="U25" i="41" s="1"/>
  <c r="G24" i="41"/>
  <c r="R24" i="41"/>
  <c r="S24" i="41" s="1"/>
  <c r="E24" i="41"/>
  <c r="L24" i="41"/>
  <c r="M24" i="41" s="1"/>
  <c r="T24" i="41"/>
  <c r="U24" i="41" s="1"/>
  <c r="G23" i="41"/>
  <c r="R23" i="41"/>
  <c r="S23" i="41" s="1"/>
  <c r="E23" i="41"/>
  <c r="L23" i="41"/>
  <c r="T23" i="41"/>
  <c r="U23" i="41" s="1"/>
  <c r="G22" i="41"/>
  <c r="R22" i="41"/>
  <c r="S22" i="41" s="1"/>
  <c r="E22" i="41"/>
  <c r="L22" i="41"/>
  <c r="M22" i="41" s="1"/>
  <c r="T22" i="41"/>
  <c r="U22" i="41" s="1"/>
  <c r="G21" i="41"/>
  <c r="R21" i="41"/>
  <c r="S21" i="41" s="1"/>
  <c r="E21" i="41"/>
  <c r="L21" i="41"/>
  <c r="T21" i="41"/>
  <c r="U21" i="41" s="1"/>
  <c r="G20" i="41"/>
  <c r="R20" i="41"/>
  <c r="S20" i="41" s="1"/>
  <c r="E20" i="41"/>
  <c r="L20" i="41"/>
  <c r="M20" i="41" s="1"/>
  <c r="T20" i="41"/>
  <c r="U20" i="41" s="1"/>
  <c r="G19" i="41"/>
  <c r="R19" i="41"/>
  <c r="S19" i="41" s="1"/>
  <c r="G18" i="41"/>
  <c r="R18" i="41"/>
  <c r="S18" i="41" s="1"/>
  <c r="E18" i="41"/>
  <c r="L18" i="41"/>
  <c r="T18" i="41"/>
  <c r="U18" i="41" s="1"/>
  <c r="G17" i="41"/>
  <c r="R17" i="41"/>
  <c r="S17" i="41" s="1"/>
  <c r="E17" i="41"/>
  <c r="L17" i="41"/>
  <c r="M17" i="41" s="1"/>
  <c r="T17" i="41"/>
  <c r="U17" i="41" s="1"/>
  <c r="G16" i="41"/>
  <c r="R16" i="41"/>
  <c r="S16" i="41" s="1"/>
  <c r="E16" i="41"/>
  <c r="L16" i="41"/>
  <c r="T16" i="41"/>
  <c r="U16" i="41" s="1"/>
  <c r="G15" i="41"/>
  <c r="R15" i="41"/>
  <c r="S15" i="41" s="1"/>
  <c r="E15" i="41"/>
  <c r="L15" i="41"/>
  <c r="M15" i="41" s="1"/>
  <c r="T15" i="41"/>
  <c r="U15" i="41" s="1"/>
  <c r="G14" i="41"/>
  <c r="R14" i="41"/>
  <c r="S14" i="41" s="1"/>
  <c r="G37" i="4"/>
  <c r="R37" i="4"/>
  <c r="S37" i="4" s="1"/>
  <c r="E37" i="4"/>
  <c r="L37" i="4"/>
  <c r="T37" i="4"/>
  <c r="U37" i="4" s="1"/>
  <c r="G36" i="4"/>
  <c r="R36" i="4"/>
  <c r="S36" i="4" s="1"/>
  <c r="E36" i="4"/>
  <c r="L36" i="4"/>
  <c r="M36" i="4" s="1"/>
  <c r="T36" i="4"/>
  <c r="U36" i="4" s="1"/>
  <c r="G35" i="4"/>
  <c r="R35" i="4"/>
  <c r="S35" i="4" s="1"/>
  <c r="E35" i="4"/>
  <c r="L35" i="4"/>
  <c r="T35" i="4"/>
  <c r="U35" i="4" s="1"/>
  <c r="G34" i="4"/>
  <c r="R34" i="4"/>
  <c r="S34" i="4" s="1"/>
  <c r="E34" i="4"/>
  <c r="L34" i="4"/>
  <c r="M34" i="4" s="1"/>
  <c r="T34" i="4"/>
  <c r="U34" i="4" s="1"/>
  <c r="G33" i="4"/>
  <c r="R33" i="4"/>
  <c r="S33" i="4" s="1"/>
  <c r="E33" i="4"/>
  <c r="L33" i="4"/>
  <c r="T33" i="4"/>
  <c r="U33" i="4" s="1"/>
  <c r="G32" i="4"/>
  <c r="R32" i="4"/>
  <c r="S32" i="4" s="1"/>
  <c r="E32" i="4"/>
  <c r="L32" i="4"/>
  <c r="M32" i="4" s="1"/>
  <c r="T32" i="4"/>
  <c r="U32" i="4" s="1"/>
  <c r="G31" i="4"/>
  <c r="R31" i="4"/>
  <c r="S31" i="4" s="1"/>
  <c r="E31" i="4"/>
  <c r="L31" i="4"/>
  <c r="T31" i="4"/>
  <c r="U31" i="4" s="1"/>
  <c r="G30" i="4"/>
  <c r="R30" i="4"/>
  <c r="S30" i="4" s="1"/>
  <c r="E30" i="4"/>
  <c r="L30" i="4"/>
  <c r="M30" i="4" s="1"/>
  <c r="T30" i="4"/>
  <c r="U30" i="4" s="1"/>
  <c r="G29" i="4"/>
  <c r="R29" i="4"/>
  <c r="S29" i="4" s="1"/>
  <c r="E29" i="4"/>
  <c r="L29" i="4"/>
  <c r="T29" i="4"/>
  <c r="U29" i="4" s="1"/>
  <c r="G28" i="4"/>
  <c r="R28" i="4"/>
  <c r="S28" i="4" s="1"/>
  <c r="E28" i="4"/>
  <c r="L28" i="4"/>
  <c r="M28" i="4" s="1"/>
  <c r="T28" i="4"/>
  <c r="U28" i="4" s="1"/>
  <c r="G27" i="4"/>
  <c r="R27" i="4"/>
  <c r="S27" i="4" s="1"/>
  <c r="E27" i="4"/>
  <c r="L27" i="4"/>
  <c r="T27" i="4"/>
  <c r="U27" i="4" s="1"/>
  <c r="G26" i="4"/>
  <c r="R26" i="4"/>
  <c r="S26" i="4" s="1"/>
  <c r="E26" i="4"/>
  <c r="L26" i="4"/>
  <c r="M26" i="4" s="1"/>
  <c r="T26" i="4"/>
  <c r="U26" i="4" s="1"/>
  <c r="G25" i="4"/>
  <c r="R25" i="4"/>
  <c r="S25" i="4" s="1"/>
  <c r="E25" i="4"/>
  <c r="L25" i="4"/>
  <c r="T25" i="4"/>
  <c r="U25" i="4" s="1"/>
  <c r="G24" i="4"/>
  <c r="R24" i="4"/>
  <c r="S24" i="4" s="1"/>
  <c r="E24" i="4"/>
  <c r="L24" i="4"/>
  <c r="M24" i="4" s="1"/>
  <c r="T24" i="4"/>
  <c r="U24" i="4" s="1"/>
  <c r="G23" i="4"/>
  <c r="R23" i="4"/>
  <c r="S23" i="4" s="1"/>
  <c r="E23" i="4"/>
  <c r="L23" i="4"/>
  <c r="T23" i="4"/>
  <c r="U23" i="4" s="1"/>
  <c r="G22" i="4"/>
  <c r="R22" i="4"/>
  <c r="S22" i="4" s="1"/>
  <c r="E22" i="4"/>
  <c r="L22" i="4"/>
  <c r="M22" i="4" s="1"/>
  <c r="T22" i="4"/>
  <c r="U22" i="4" s="1"/>
  <c r="G21" i="4"/>
  <c r="R21" i="4"/>
  <c r="S21" i="4" s="1"/>
  <c r="E21" i="4"/>
  <c r="L21" i="4"/>
  <c r="T21" i="4"/>
  <c r="U21" i="4" s="1"/>
  <c r="G20" i="4"/>
  <c r="R20" i="4"/>
  <c r="S20" i="4" s="1"/>
  <c r="E20" i="4"/>
  <c r="L20" i="4"/>
  <c r="M20" i="4" s="1"/>
  <c r="T20" i="4"/>
  <c r="U20" i="4" s="1"/>
  <c r="G19" i="4"/>
  <c r="R19" i="4"/>
  <c r="S19" i="4" s="1"/>
  <c r="E19" i="4"/>
  <c r="L19" i="4"/>
  <c r="T19" i="4"/>
  <c r="U19" i="4" s="1"/>
  <c r="G18" i="4"/>
  <c r="R18" i="4"/>
  <c r="S18" i="4" s="1"/>
  <c r="E18" i="4"/>
  <c r="L18" i="4"/>
  <c r="M18" i="4" s="1"/>
  <c r="T18" i="4"/>
  <c r="U18" i="4" s="1"/>
  <c r="G17" i="4"/>
  <c r="R17" i="4"/>
  <c r="S17" i="4" s="1"/>
  <c r="E17" i="4"/>
  <c r="L17" i="4"/>
  <c r="T17" i="4"/>
  <c r="U17" i="4" s="1"/>
  <c r="G16" i="4"/>
  <c r="R16" i="4"/>
  <c r="S16" i="4" s="1"/>
  <c r="E16" i="4"/>
  <c r="L16" i="4"/>
  <c r="M16" i="4" s="1"/>
  <c r="T16" i="4"/>
  <c r="U16" i="4" s="1"/>
  <c r="G15" i="4"/>
  <c r="R15" i="4"/>
  <c r="S15" i="4" s="1"/>
  <c r="E15" i="4"/>
  <c r="L15" i="4"/>
  <c r="T15" i="4"/>
  <c r="U15" i="4" s="1"/>
  <c r="G14" i="4"/>
  <c r="R14" i="4"/>
  <c r="S14" i="4" s="1"/>
  <c r="E14" i="4"/>
  <c r="L14" i="4"/>
  <c r="T14" i="4"/>
  <c r="U14" i="4" s="1"/>
  <c r="G13" i="4"/>
  <c r="R13" i="4"/>
  <c r="S13" i="4" s="1"/>
  <c r="E13" i="4"/>
  <c r="L13" i="4"/>
  <c r="T13" i="4"/>
  <c r="U13" i="4" s="1"/>
  <c r="G12" i="4"/>
  <c r="R12" i="4"/>
  <c r="S12" i="4" s="1"/>
  <c r="E12" i="4"/>
  <c r="L12" i="4"/>
  <c r="T12" i="4"/>
  <c r="U12" i="4" s="1"/>
  <c r="G11" i="4"/>
  <c r="R11" i="4"/>
  <c r="S11" i="4" s="1"/>
  <c r="E11" i="4"/>
  <c r="L11" i="4"/>
  <c r="M11" i="4" s="1"/>
  <c r="T11" i="4"/>
  <c r="U11" i="4" s="1"/>
  <c r="G10" i="4"/>
  <c r="R10" i="4"/>
  <c r="S10" i="4" s="1"/>
  <c r="E10" i="4"/>
  <c r="L10" i="4"/>
  <c r="T10" i="4"/>
  <c r="U10" i="4" s="1"/>
  <c r="G39" i="15"/>
  <c r="R39" i="15"/>
  <c r="S39" i="15" s="1"/>
  <c r="E39" i="15"/>
  <c r="L39" i="15"/>
  <c r="T39" i="15"/>
  <c r="U39" i="15" s="1"/>
  <c r="G38" i="15"/>
  <c r="R38" i="15"/>
  <c r="S38" i="15" s="1"/>
  <c r="E38" i="15"/>
  <c r="L38" i="15"/>
  <c r="T38" i="15"/>
  <c r="U38" i="15" s="1"/>
  <c r="G37" i="15"/>
  <c r="R37" i="15"/>
  <c r="S37" i="15" s="1"/>
  <c r="E37" i="15"/>
  <c r="L37" i="15"/>
  <c r="T37" i="15"/>
  <c r="U37" i="15" s="1"/>
  <c r="G36" i="15"/>
  <c r="R36" i="15"/>
  <c r="S36" i="15" s="1"/>
  <c r="E36" i="15"/>
  <c r="L36" i="15"/>
  <c r="T36" i="15"/>
  <c r="U36" i="15" s="1"/>
  <c r="G35" i="15"/>
  <c r="R35" i="15"/>
  <c r="S35" i="15" s="1"/>
  <c r="E35" i="15"/>
  <c r="L35" i="15"/>
  <c r="T35" i="15"/>
  <c r="U35" i="15" s="1"/>
  <c r="G34" i="15"/>
  <c r="R34" i="15"/>
  <c r="S34" i="15" s="1"/>
  <c r="E34" i="15"/>
  <c r="L34" i="15"/>
  <c r="T34" i="15"/>
  <c r="U34" i="15" s="1"/>
  <c r="G33" i="15"/>
  <c r="R33" i="15"/>
  <c r="S33" i="15" s="1"/>
  <c r="E33" i="15"/>
  <c r="L33" i="15"/>
  <c r="T33" i="15"/>
  <c r="U33" i="15" s="1"/>
  <c r="G32" i="15"/>
  <c r="R32" i="15"/>
  <c r="S32" i="15" s="1"/>
  <c r="E32" i="15"/>
  <c r="L32" i="15"/>
  <c r="T32" i="15"/>
  <c r="U32" i="15" s="1"/>
  <c r="G31" i="15"/>
  <c r="R31" i="15"/>
  <c r="S31" i="15" s="1"/>
  <c r="E31" i="15"/>
  <c r="L31" i="15"/>
  <c r="T31" i="15"/>
  <c r="U31" i="15" s="1"/>
  <c r="G30" i="15"/>
  <c r="R30" i="15"/>
  <c r="S30" i="15" s="1"/>
  <c r="E30" i="15"/>
  <c r="L30" i="15"/>
  <c r="T30" i="15"/>
  <c r="U30" i="15" s="1"/>
  <c r="G29" i="15"/>
  <c r="R29" i="15"/>
  <c r="S29" i="15" s="1"/>
  <c r="E29" i="15"/>
  <c r="L29" i="15"/>
  <c r="T29" i="15"/>
  <c r="U29" i="15" s="1"/>
  <c r="G28" i="15"/>
  <c r="R28" i="15"/>
  <c r="S28" i="15" s="1"/>
  <c r="E28" i="15"/>
  <c r="L28" i="15"/>
  <c r="T28" i="15"/>
  <c r="U28" i="15" s="1"/>
  <c r="G27" i="15"/>
  <c r="R27" i="15"/>
  <c r="S27" i="15" s="1"/>
  <c r="E27" i="15"/>
  <c r="L27" i="15"/>
  <c r="T27" i="15"/>
  <c r="U27" i="15" s="1"/>
  <c r="G26" i="15"/>
  <c r="R26" i="15"/>
  <c r="S26" i="15" s="1"/>
  <c r="E26" i="15"/>
  <c r="L26" i="15"/>
  <c r="T26" i="15"/>
  <c r="U26" i="15" s="1"/>
  <c r="G25" i="15"/>
  <c r="R25" i="15"/>
  <c r="S25" i="15" s="1"/>
  <c r="E25" i="15"/>
  <c r="L25" i="15"/>
  <c r="T25" i="15"/>
  <c r="U25" i="15" s="1"/>
  <c r="G24" i="15"/>
  <c r="R24" i="15"/>
  <c r="S24" i="15" s="1"/>
  <c r="E24" i="15"/>
  <c r="L24" i="15"/>
  <c r="T24" i="15"/>
  <c r="U24" i="15" s="1"/>
  <c r="G23" i="15"/>
  <c r="R23" i="15"/>
  <c r="S23" i="15" s="1"/>
  <c r="E23" i="15"/>
  <c r="L23" i="15"/>
  <c r="T23" i="15"/>
  <c r="U23" i="15" s="1"/>
  <c r="G22" i="15"/>
  <c r="R22" i="15"/>
  <c r="S22" i="15" s="1"/>
  <c r="E22" i="15"/>
  <c r="L22" i="15"/>
  <c r="T22" i="15"/>
  <c r="U22" i="15" s="1"/>
  <c r="G21" i="15"/>
  <c r="R21" i="15"/>
  <c r="S21" i="15" s="1"/>
  <c r="E21" i="15"/>
  <c r="L21" i="15"/>
  <c r="T21" i="15"/>
  <c r="U21" i="15" s="1"/>
  <c r="G20" i="15"/>
  <c r="R20" i="15"/>
  <c r="S20" i="15" s="1"/>
  <c r="E20" i="15"/>
  <c r="L20" i="15"/>
  <c r="T20" i="15"/>
  <c r="U20" i="15" s="1"/>
  <c r="G19" i="15"/>
  <c r="R19" i="15"/>
  <c r="S19" i="15" s="1"/>
  <c r="E19" i="15"/>
  <c r="L19" i="15"/>
  <c r="T19" i="15"/>
  <c r="U19" i="15" s="1"/>
  <c r="G18" i="15"/>
  <c r="R18" i="15"/>
  <c r="S18" i="15" s="1"/>
  <c r="E18" i="15"/>
  <c r="L18" i="15"/>
  <c r="T18" i="15"/>
  <c r="U18" i="15" s="1"/>
  <c r="G17" i="15"/>
  <c r="R17" i="15"/>
  <c r="S17" i="15" s="1"/>
  <c r="E17" i="15"/>
  <c r="L17" i="15"/>
  <c r="T17" i="15"/>
  <c r="U17" i="15" s="1"/>
  <c r="G16" i="15"/>
  <c r="R16" i="15"/>
  <c r="S16" i="15" s="1"/>
  <c r="E16" i="15"/>
  <c r="L16" i="15"/>
  <c r="T16" i="15"/>
  <c r="U16" i="15" s="1"/>
  <c r="G15" i="15"/>
  <c r="R15" i="15"/>
  <c r="S15" i="15" s="1"/>
  <c r="E15" i="15"/>
  <c r="L15" i="15"/>
  <c r="T15" i="15"/>
  <c r="U15" i="15" s="1"/>
  <c r="G14" i="15"/>
  <c r="R14" i="15"/>
  <c r="S14" i="15" s="1"/>
  <c r="E14" i="15"/>
  <c r="L14" i="15"/>
  <c r="T14" i="15"/>
  <c r="U14" i="15" s="1"/>
  <c r="G13" i="15"/>
  <c r="R13" i="15"/>
  <c r="S13" i="15" s="1"/>
  <c r="E13" i="15"/>
  <c r="L13" i="15"/>
  <c r="T13" i="15"/>
  <c r="U13" i="15" s="1"/>
  <c r="G12" i="15"/>
  <c r="R12" i="15"/>
  <c r="S12" i="15" s="1"/>
  <c r="E12" i="15"/>
  <c r="L12" i="15"/>
  <c r="T12" i="15"/>
  <c r="U12" i="15" s="1"/>
  <c r="G41" i="11"/>
  <c r="R41" i="11"/>
  <c r="S41" i="11" s="1"/>
  <c r="E41" i="11"/>
  <c r="L41" i="11"/>
  <c r="T41" i="11"/>
  <c r="U41" i="11" s="1"/>
  <c r="G40" i="11"/>
  <c r="R40" i="11"/>
  <c r="S40" i="11" s="1"/>
  <c r="E40" i="11"/>
  <c r="L40" i="11"/>
  <c r="T40" i="11"/>
  <c r="U40" i="11" s="1"/>
  <c r="G39" i="11"/>
  <c r="R39" i="11"/>
  <c r="S39" i="11" s="1"/>
  <c r="E39" i="11"/>
  <c r="L39" i="11"/>
  <c r="T39" i="11"/>
  <c r="U39" i="11" s="1"/>
  <c r="G38" i="11"/>
  <c r="R38" i="11"/>
  <c r="S38" i="11" s="1"/>
  <c r="E38" i="11"/>
  <c r="L38" i="11"/>
  <c r="T38" i="11"/>
  <c r="U38" i="11" s="1"/>
  <c r="G37" i="11"/>
  <c r="R37" i="11"/>
  <c r="S37" i="11" s="1"/>
  <c r="E37" i="11"/>
  <c r="L37" i="11"/>
  <c r="T37" i="11"/>
  <c r="U37" i="11" s="1"/>
  <c r="G36" i="11"/>
  <c r="R36" i="11"/>
  <c r="S36" i="11" s="1"/>
  <c r="E36" i="11"/>
  <c r="L36" i="11"/>
  <c r="T36" i="11"/>
  <c r="U36" i="11" s="1"/>
  <c r="G35" i="11"/>
  <c r="R35" i="11"/>
  <c r="S35" i="11" s="1"/>
  <c r="E35" i="11"/>
  <c r="L35" i="11"/>
  <c r="T35" i="11"/>
  <c r="U35" i="11" s="1"/>
  <c r="G34" i="11"/>
  <c r="R34" i="11"/>
  <c r="S34" i="11" s="1"/>
  <c r="E34" i="11"/>
  <c r="L34" i="11"/>
  <c r="T34" i="11"/>
  <c r="U34" i="11" s="1"/>
  <c r="G33" i="11"/>
  <c r="R33" i="11"/>
  <c r="S33" i="11" s="1"/>
  <c r="E33" i="11"/>
  <c r="L33" i="11"/>
  <c r="T33" i="11"/>
  <c r="U33" i="11" s="1"/>
  <c r="G32" i="11"/>
  <c r="R32" i="11"/>
  <c r="S32" i="11" s="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41" i="13"/>
  <c r="R41" i="13"/>
  <c r="S41" i="13" s="1"/>
  <c r="E41" i="13"/>
  <c r="L41" i="13"/>
  <c r="T41" i="13"/>
  <c r="U41" i="13" s="1"/>
  <c r="G40" i="13"/>
  <c r="R40" i="13"/>
  <c r="S40" i="13" s="1"/>
  <c r="E40" i="13"/>
  <c r="L40" i="13"/>
  <c r="T40" i="13"/>
  <c r="U40" i="13" s="1"/>
  <c r="G39" i="13"/>
  <c r="R39" i="13"/>
  <c r="S39" i="13" s="1"/>
  <c r="E39" i="13"/>
  <c r="L39" i="13"/>
  <c r="T39" i="13"/>
  <c r="U39" i="13" s="1"/>
  <c r="G38" i="13"/>
  <c r="R38" i="13"/>
  <c r="S38" i="13" s="1"/>
  <c r="E38" i="13"/>
  <c r="L38" i="13"/>
  <c r="T38" i="13"/>
  <c r="U38" i="13" s="1"/>
  <c r="G37" i="13"/>
  <c r="R37" i="13"/>
  <c r="S37" i="13" s="1"/>
  <c r="E37" i="13"/>
  <c r="L37" i="13"/>
  <c r="T37" i="13"/>
  <c r="U37" i="13" s="1"/>
  <c r="G36" i="13"/>
  <c r="R36" i="13"/>
  <c r="S36" i="13" s="1"/>
  <c r="E36" i="13"/>
  <c r="L36" i="13"/>
  <c r="T36" i="13"/>
  <c r="U36" i="13" s="1"/>
  <c r="G35" i="13"/>
  <c r="R35" i="13"/>
  <c r="S35" i="13" s="1"/>
  <c r="E35" i="13"/>
  <c r="L35" i="13"/>
  <c r="T35" i="13"/>
  <c r="U35" i="13" s="1"/>
  <c r="G34" i="13"/>
  <c r="R34" i="13"/>
  <c r="S34" i="13" s="1"/>
  <c r="E34" i="13"/>
  <c r="L34" i="13"/>
  <c r="T34" i="13"/>
  <c r="U34" i="13" s="1"/>
  <c r="G33" i="13"/>
  <c r="R33" i="13"/>
  <c r="S33" i="13" s="1"/>
  <c r="E33" i="13"/>
  <c r="L33" i="13"/>
  <c r="T33" i="13"/>
  <c r="U33" i="13" s="1"/>
  <c r="G32" i="13"/>
  <c r="R32" i="13"/>
  <c r="S32" i="13" s="1"/>
  <c r="E32" i="13"/>
  <c r="L32" i="13"/>
  <c r="T32" i="13"/>
  <c r="U32" i="13" s="1"/>
  <c r="G31" i="13"/>
  <c r="R31" i="13"/>
  <c r="S31" i="13" s="1"/>
  <c r="E31" i="13"/>
  <c r="L31" i="13"/>
  <c r="T31" i="13"/>
  <c r="U31" i="13" s="1"/>
  <c r="G30" i="13"/>
  <c r="R30" i="13"/>
  <c r="S30" i="13" s="1"/>
  <c r="E30" i="13"/>
  <c r="L30" i="13"/>
  <c r="T30" i="13"/>
  <c r="U30" i="13" s="1"/>
  <c r="G29" i="13"/>
  <c r="R29" i="13"/>
  <c r="S29" i="13" s="1"/>
  <c r="E29" i="13"/>
  <c r="L29" i="13"/>
  <c r="T29" i="13"/>
  <c r="U29" i="13" s="1"/>
  <c r="G28" i="13"/>
  <c r="R28" i="13"/>
  <c r="S28" i="13" s="1"/>
  <c r="E28" i="13"/>
  <c r="L28" i="13"/>
  <c r="T28" i="13"/>
  <c r="U28" i="13" s="1"/>
  <c r="G27" i="13"/>
  <c r="R27" i="13"/>
  <c r="S27" i="13" s="1"/>
  <c r="E27" i="13"/>
  <c r="L27" i="13"/>
  <c r="T27" i="13"/>
  <c r="U27" i="13" s="1"/>
  <c r="G26" i="13"/>
  <c r="R26" i="13"/>
  <c r="S26" i="13" s="1"/>
  <c r="E26" i="13"/>
  <c r="L26" i="13"/>
  <c r="T26" i="13"/>
  <c r="U26" i="13" s="1"/>
  <c r="G25" i="13"/>
  <c r="R25" i="13"/>
  <c r="S25" i="13" s="1"/>
  <c r="E25" i="13"/>
  <c r="L25" i="13"/>
  <c r="N25" i="13" s="1"/>
  <c r="O25" i="13" s="1"/>
  <c r="T25" i="13"/>
  <c r="U25" i="13" s="1"/>
  <c r="G24" i="13"/>
  <c r="R24" i="13"/>
  <c r="S24" i="13" s="1"/>
  <c r="E24" i="13"/>
  <c r="L24" i="13"/>
  <c r="T24" i="13"/>
  <c r="U24" i="13" s="1"/>
  <c r="G23" i="13"/>
  <c r="R23" i="13"/>
  <c r="S23" i="13" s="1"/>
  <c r="E23" i="13"/>
  <c r="L23" i="13"/>
  <c r="T23" i="13"/>
  <c r="U23" i="13" s="1"/>
  <c r="G22" i="13"/>
  <c r="R22" i="13"/>
  <c r="S22" i="13" s="1"/>
  <c r="E22" i="13"/>
  <c r="L22" i="13"/>
  <c r="T22" i="13"/>
  <c r="U22" i="13" s="1"/>
  <c r="G21" i="13"/>
  <c r="R21" i="13"/>
  <c r="S21" i="13" s="1"/>
  <c r="E21" i="13"/>
  <c r="L21" i="13"/>
  <c r="T21" i="13"/>
  <c r="U21" i="13" s="1"/>
  <c r="G20" i="13"/>
  <c r="R20" i="13"/>
  <c r="S20" i="13" s="1"/>
  <c r="E20" i="13"/>
  <c r="L20" i="13"/>
  <c r="T20" i="13"/>
  <c r="U20" i="13" s="1"/>
  <c r="G19" i="13"/>
  <c r="R19" i="13"/>
  <c r="S19" i="13" s="1"/>
  <c r="E19" i="13"/>
  <c r="L19" i="13"/>
  <c r="T19" i="13"/>
  <c r="U19" i="13" s="1"/>
  <c r="G18" i="13"/>
  <c r="R18" i="13"/>
  <c r="S18" i="13" s="1"/>
  <c r="E18" i="13"/>
  <c r="L18" i="13"/>
  <c r="T18" i="13"/>
  <c r="U18" i="13" s="1"/>
  <c r="G17" i="13"/>
  <c r="R17" i="13"/>
  <c r="S17" i="13" s="1"/>
  <c r="E17" i="13"/>
  <c r="L17" i="13"/>
  <c r="N17" i="13" s="1"/>
  <c r="O17" i="13" s="1"/>
  <c r="T17" i="13"/>
  <c r="U17" i="13" s="1"/>
  <c r="G16" i="13"/>
  <c r="R16" i="13"/>
  <c r="S16" i="13" s="1"/>
  <c r="E16" i="13"/>
  <c r="L16" i="13"/>
  <c r="T16" i="13"/>
  <c r="U16" i="13" s="1"/>
  <c r="G15" i="13"/>
  <c r="R15" i="13"/>
  <c r="S15" i="13" s="1"/>
  <c r="E15" i="13"/>
  <c r="L15" i="13"/>
  <c r="T15" i="13"/>
  <c r="U15" i="13" s="1"/>
  <c r="G14" i="13"/>
  <c r="R14" i="13"/>
  <c r="S14" i="13" s="1"/>
  <c r="E14" i="13"/>
  <c r="L14" i="13"/>
  <c r="T14" i="13"/>
  <c r="U14" i="13" s="1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42" i="39"/>
  <c r="R42" i="39"/>
  <c r="S42" i="39" s="1"/>
  <c r="E42" i="39"/>
  <c r="L42" i="39"/>
  <c r="T42" i="39"/>
  <c r="U42" i="39" s="1"/>
  <c r="G41" i="39"/>
  <c r="R41" i="39"/>
  <c r="S41" i="39" s="1"/>
  <c r="E41" i="39"/>
  <c r="L41" i="39"/>
  <c r="T41" i="39"/>
  <c r="U41" i="39" s="1"/>
  <c r="G40" i="39"/>
  <c r="R40" i="39"/>
  <c r="S40" i="39" s="1"/>
  <c r="E40" i="39"/>
  <c r="L40" i="39"/>
  <c r="T40" i="39"/>
  <c r="U40" i="39" s="1"/>
  <c r="G39" i="39"/>
  <c r="R39" i="39"/>
  <c r="S39" i="39" s="1"/>
  <c r="E39" i="39"/>
  <c r="L39" i="39"/>
  <c r="T39" i="39"/>
  <c r="U39" i="39" s="1"/>
  <c r="G38" i="39"/>
  <c r="R38" i="39"/>
  <c r="S38" i="39" s="1"/>
  <c r="E38" i="39"/>
  <c r="L38" i="39"/>
  <c r="T38" i="39"/>
  <c r="U38" i="39" s="1"/>
  <c r="G37" i="39"/>
  <c r="R37" i="39"/>
  <c r="S37" i="39" s="1"/>
  <c r="E37" i="39"/>
  <c r="L37" i="39"/>
  <c r="T37" i="39"/>
  <c r="U37" i="39" s="1"/>
  <c r="G36" i="39"/>
  <c r="R36" i="39"/>
  <c r="S36" i="39" s="1"/>
  <c r="E36" i="39"/>
  <c r="L36" i="39"/>
  <c r="T36" i="39"/>
  <c r="U36" i="39" s="1"/>
  <c r="G35" i="39"/>
  <c r="R35" i="39"/>
  <c r="S35" i="39" s="1"/>
  <c r="E35" i="39"/>
  <c r="L35" i="39"/>
  <c r="T35" i="39"/>
  <c r="U35" i="39" s="1"/>
  <c r="G34" i="39"/>
  <c r="R34" i="39"/>
  <c r="S34" i="39" s="1"/>
  <c r="E34" i="39"/>
  <c r="L34" i="39"/>
  <c r="T34" i="39"/>
  <c r="U34" i="39" s="1"/>
  <c r="G33" i="39"/>
  <c r="R33" i="39"/>
  <c r="S33" i="39" s="1"/>
  <c r="E33" i="39"/>
  <c r="L33" i="39"/>
  <c r="N33" i="39" s="1"/>
  <c r="O33" i="39" s="1"/>
  <c r="T33" i="39"/>
  <c r="U33" i="39" s="1"/>
  <c r="G32" i="39"/>
  <c r="R32" i="39"/>
  <c r="S32" i="39" s="1"/>
  <c r="E32" i="39"/>
  <c r="L32" i="39"/>
  <c r="T32" i="39"/>
  <c r="U32" i="39" s="1"/>
  <c r="G31" i="39"/>
  <c r="R31" i="39"/>
  <c r="S31" i="39" s="1"/>
  <c r="E31" i="39"/>
  <c r="L31" i="39"/>
  <c r="T31" i="39"/>
  <c r="U31" i="39" s="1"/>
  <c r="G30" i="39"/>
  <c r="R30" i="39"/>
  <c r="S30" i="39" s="1"/>
  <c r="E30" i="39"/>
  <c r="L30" i="39"/>
  <c r="T30" i="39"/>
  <c r="U30" i="39" s="1"/>
  <c r="G29" i="39"/>
  <c r="R29" i="39"/>
  <c r="S29" i="39" s="1"/>
  <c r="E29" i="39"/>
  <c r="L29" i="39"/>
  <c r="T29" i="39"/>
  <c r="U29" i="39" s="1"/>
  <c r="G28" i="39"/>
  <c r="R28" i="39"/>
  <c r="S28" i="39" s="1"/>
  <c r="E28" i="39"/>
  <c r="L28" i="39"/>
  <c r="T28" i="39"/>
  <c r="U28" i="39" s="1"/>
  <c r="G27" i="39"/>
  <c r="R27" i="39"/>
  <c r="S27" i="39" s="1"/>
  <c r="E27" i="39"/>
  <c r="L27" i="39"/>
  <c r="T27" i="39"/>
  <c r="U27" i="39" s="1"/>
  <c r="G26" i="39"/>
  <c r="R26" i="39"/>
  <c r="S26" i="39" s="1"/>
  <c r="E26" i="39"/>
  <c r="L26" i="39"/>
  <c r="T26" i="39"/>
  <c r="U26" i="39" s="1"/>
  <c r="G25" i="39"/>
  <c r="R25" i="39"/>
  <c r="S25" i="39" s="1"/>
  <c r="E25" i="39"/>
  <c r="L25" i="39"/>
  <c r="T25" i="39"/>
  <c r="U25" i="39" s="1"/>
  <c r="G24" i="39"/>
  <c r="R24" i="39"/>
  <c r="S24" i="39" s="1"/>
  <c r="E24" i="39"/>
  <c r="L24" i="39"/>
  <c r="T24" i="39"/>
  <c r="U24" i="39" s="1"/>
  <c r="G23" i="39"/>
  <c r="R23" i="39"/>
  <c r="S23" i="39" s="1"/>
  <c r="E23" i="39"/>
  <c r="L23" i="39"/>
  <c r="T23" i="39"/>
  <c r="U23" i="39" s="1"/>
  <c r="G22" i="39"/>
  <c r="R22" i="39"/>
  <c r="S22" i="39" s="1"/>
  <c r="E22" i="39"/>
  <c r="L22" i="39"/>
  <c r="P22" i="39" s="1"/>
  <c r="Q22" i="39" s="1"/>
  <c r="T22" i="39"/>
  <c r="U22" i="39" s="1"/>
  <c r="G21" i="39"/>
  <c r="R21" i="39"/>
  <c r="S21" i="39" s="1"/>
  <c r="E21" i="39"/>
  <c r="L21" i="39"/>
  <c r="T21" i="39"/>
  <c r="U21" i="39" s="1"/>
  <c r="G20" i="39"/>
  <c r="R20" i="39"/>
  <c r="S20" i="39" s="1"/>
  <c r="E20" i="39"/>
  <c r="L20" i="39"/>
  <c r="T20" i="39"/>
  <c r="U20" i="39" s="1"/>
  <c r="G19" i="39"/>
  <c r="R19" i="39"/>
  <c r="S19" i="39" s="1"/>
  <c r="E19" i="39"/>
  <c r="L19" i="39"/>
  <c r="T19" i="39"/>
  <c r="U19" i="39" s="1"/>
  <c r="G18" i="39"/>
  <c r="R18" i="39"/>
  <c r="S18" i="39" s="1"/>
  <c r="E18" i="39"/>
  <c r="L18" i="39"/>
  <c r="T18" i="39"/>
  <c r="U18" i="39" s="1"/>
  <c r="G17" i="39"/>
  <c r="R17" i="39"/>
  <c r="S17" i="39" s="1"/>
  <c r="E17" i="39"/>
  <c r="L17" i="39"/>
  <c r="T17" i="39"/>
  <c r="U17" i="39" s="1"/>
  <c r="G16" i="39"/>
  <c r="R16" i="39"/>
  <c r="S16" i="39" s="1"/>
  <c r="E16" i="39"/>
  <c r="L16" i="39"/>
  <c r="T16" i="39"/>
  <c r="U16" i="39" s="1"/>
  <c r="G15" i="39"/>
  <c r="R15" i="39"/>
  <c r="S15" i="39" s="1"/>
  <c r="E15" i="39"/>
  <c r="L15" i="39"/>
  <c r="T15" i="39"/>
  <c r="U15" i="39" s="1"/>
  <c r="G37" i="8"/>
  <c r="G36" i="8"/>
  <c r="G35" i="8"/>
  <c r="G34" i="8"/>
  <c r="G33" i="8"/>
  <c r="G32" i="8"/>
  <c r="G31" i="8"/>
  <c r="G30" i="8"/>
  <c r="G28" i="8"/>
  <c r="G26" i="8"/>
  <c r="G24" i="8"/>
  <c r="G22" i="8"/>
  <c r="G20" i="8"/>
  <c r="G18" i="8"/>
  <c r="E37" i="6"/>
  <c r="L37" i="6"/>
  <c r="N37" i="6" s="1"/>
  <c r="O37" i="6" s="1"/>
  <c r="T37" i="6"/>
  <c r="U37" i="6" s="1"/>
  <c r="G11" i="6"/>
  <c r="H36" i="2"/>
  <c r="F12" i="2"/>
  <c r="M12" i="2"/>
  <c r="Q12" i="2" s="1"/>
  <c r="R12" i="2" s="1"/>
  <c r="U12" i="2"/>
  <c r="V12" i="2" s="1"/>
  <c r="H13" i="1"/>
  <c r="P32" i="13"/>
  <c r="Q32" i="13" s="1"/>
  <c r="M13" i="4"/>
  <c r="M21" i="41"/>
  <c r="N21" i="41"/>
  <c r="O21" i="41" s="1"/>
  <c r="P21" i="41"/>
  <c r="Q21" i="41" s="1"/>
  <c r="M23" i="41"/>
  <c r="N23" i="41"/>
  <c r="O23" i="41" s="1"/>
  <c r="P23" i="41"/>
  <c r="Q23" i="41" s="1"/>
  <c r="M25" i="41"/>
  <c r="N25" i="41"/>
  <c r="O25" i="41" s="1"/>
  <c r="P25" i="41"/>
  <c r="Q25" i="41" s="1"/>
  <c r="M27" i="41"/>
  <c r="N27" i="41"/>
  <c r="O27" i="41" s="1"/>
  <c r="P27" i="41"/>
  <c r="Q27" i="41" s="1"/>
  <c r="M29" i="41"/>
  <c r="N29" i="41"/>
  <c r="O29" i="41" s="1"/>
  <c r="P29" i="41"/>
  <c r="Q29" i="41" s="1"/>
  <c r="M31" i="41"/>
  <c r="N31" i="41"/>
  <c r="O31" i="41" s="1"/>
  <c r="P31" i="41"/>
  <c r="Q31" i="41" s="1"/>
  <c r="M33" i="41"/>
  <c r="N33" i="41"/>
  <c r="O33" i="41" s="1"/>
  <c r="P33" i="41"/>
  <c r="Q33" i="41" s="1"/>
  <c r="M35" i="41"/>
  <c r="N35" i="41"/>
  <c r="O35" i="41" s="1"/>
  <c r="P35" i="41"/>
  <c r="Q35" i="41" s="1"/>
  <c r="M37" i="41"/>
  <c r="N37" i="41"/>
  <c r="O37" i="41" s="1"/>
  <c r="P37" i="41"/>
  <c r="Q37" i="41" s="1"/>
  <c r="M39" i="41"/>
  <c r="N39" i="41"/>
  <c r="O39" i="41" s="1"/>
  <c r="P39" i="41"/>
  <c r="Q39" i="41" s="1"/>
  <c r="M41" i="41"/>
  <c r="N41" i="41"/>
  <c r="O41" i="41" s="1"/>
  <c r="P41" i="41"/>
  <c r="Q41" i="41" s="1"/>
  <c r="M13" i="43"/>
  <c r="N13" i="43"/>
  <c r="O13" i="43" s="1"/>
  <c r="P13" i="43"/>
  <c r="Q13" i="43" s="1"/>
  <c r="M15" i="43"/>
  <c r="N15" i="43"/>
  <c r="O15" i="43" s="1"/>
  <c r="P15" i="43"/>
  <c r="Q15" i="43" s="1"/>
  <c r="M17" i="43"/>
  <c r="N17" i="43"/>
  <c r="O17" i="43" s="1"/>
  <c r="P17" i="43"/>
  <c r="Q17" i="43" s="1"/>
  <c r="M19" i="43"/>
  <c r="N19" i="43"/>
  <c r="O19" i="43" s="1"/>
  <c r="P19" i="43"/>
  <c r="Q19" i="43" s="1"/>
  <c r="M21" i="43"/>
  <c r="N21" i="43"/>
  <c r="O21" i="43" s="1"/>
  <c r="P21" i="43"/>
  <c r="Q21" i="43" s="1"/>
  <c r="M23" i="43"/>
  <c r="N23" i="43"/>
  <c r="O23" i="43" s="1"/>
  <c r="P23" i="43"/>
  <c r="Q23" i="43" s="1"/>
  <c r="M25" i="43"/>
  <c r="N25" i="43"/>
  <c r="O25" i="43" s="1"/>
  <c r="P25" i="43"/>
  <c r="Q25" i="43" s="1"/>
  <c r="M27" i="43"/>
  <c r="N27" i="43"/>
  <c r="O27" i="43" s="1"/>
  <c r="P27" i="43"/>
  <c r="Q27" i="43" s="1"/>
  <c r="M29" i="43"/>
  <c r="N29" i="43"/>
  <c r="O29" i="43" s="1"/>
  <c r="P29" i="43"/>
  <c r="Q29" i="43" s="1"/>
  <c r="M31" i="43"/>
  <c r="N31" i="43"/>
  <c r="O31" i="43" s="1"/>
  <c r="P31" i="43"/>
  <c r="Q31" i="43" s="1"/>
  <c r="M33" i="43"/>
  <c r="N33" i="43"/>
  <c r="O33" i="43" s="1"/>
  <c r="P33" i="43"/>
  <c r="Q33" i="43" s="1"/>
  <c r="M35" i="43"/>
  <c r="N35" i="43"/>
  <c r="O35" i="43" s="1"/>
  <c r="P35" i="43"/>
  <c r="Q35" i="43" s="1"/>
  <c r="M37" i="43"/>
  <c r="N37" i="43"/>
  <c r="O37" i="43" s="1"/>
  <c r="P37" i="43"/>
  <c r="Q37" i="43" s="1"/>
  <c r="M39" i="43"/>
  <c r="N39" i="43"/>
  <c r="O39" i="43" s="1"/>
  <c r="P39" i="43"/>
  <c r="Q39" i="43" s="1"/>
  <c r="M9" i="45"/>
  <c r="N9" i="45"/>
  <c r="O9" i="45" s="1"/>
  <c r="P9" i="45"/>
  <c r="Q9" i="45" s="1"/>
  <c r="M11" i="45"/>
  <c r="N11" i="45"/>
  <c r="O11" i="45" s="1"/>
  <c r="P11" i="45"/>
  <c r="Q11" i="45" s="1"/>
  <c r="M13" i="45"/>
  <c r="N13" i="45"/>
  <c r="O13" i="45" s="1"/>
  <c r="P13" i="45"/>
  <c r="Q13" i="45" s="1"/>
  <c r="M15" i="45"/>
  <c r="N15" i="45"/>
  <c r="O15" i="45" s="1"/>
  <c r="P15" i="45"/>
  <c r="Q15" i="45" s="1"/>
  <c r="M17" i="45"/>
  <c r="N17" i="45"/>
  <c r="O17" i="45" s="1"/>
  <c r="P17" i="45"/>
  <c r="Q17" i="45" s="1"/>
  <c r="M19" i="45"/>
  <c r="N19" i="45"/>
  <c r="O19" i="45" s="1"/>
  <c r="P19" i="45"/>
  <c r="Q19" i="45" s="1"/>
  <c r="M21" i="45"/>
  <c r="N21" i="45"/>
  <c r="O21" i="45" s="1"/>
  <c r="P21" i="45"/>
  <c r="Q21" i="45" s="1"/>
  <c r="M23" i="45"/>
  <c r="N23" i="45"/>
  <c r="O23" i="45" s="1"/>
  <c r="P23" i="45"/>
  <c r="Q23" i="45" s="1"/>
  <c r="M25" i="45"/>
  <c r="N25" i="45"/>
  <c r="O25" i="45" s="1"/>
  <c r="P25" i="45"/>
  <c r="Q25" i="45" s="1"/>
  <c r="M27" i="45"/>
  <c r="N27" i="45"/>
  <c r="O27" i="45" s="1"/>
  <c r="P27" i="45"/>
  <c r="Q27" i="45" s="1"/>
  <c r="M29" i="45"/>
  <c r="N29" i="45"/>
  <c r="O29" i="45" s="1"/>
  <c r="P29" i="45"/>
  <c r="Q29" i="45" s="1"/>
  <c r="M31" i="45"/>
  <c r="N31" i="45"/>
  <c r="O31" i="45" s="1"/>
  <c r="P31" i="45"/>
  <c r="Q31" i="45" s="1"/>
  <c r="M33" i="45"/>
  <c r="N33" i="45"/>
  <c r="O33" i="45" s="1"/>
  <c r="P33" i="45"/>
  <c r="Q33" i="45" s="1"/>
  <c r="M35" i="45"/>
  <c r="N35" i="45"/>
  <c r="O35" i="45" s="1"/>
  <c r="P35" i="45"/>
  <c r="Q35" i="45" s="1"/>
  <c r="M9" i="47"/>
  <c r="N9" i="47"/>
  <c r="O9" i="47" s="1"/>
  <c r="P9" i="47"/>
  <c r="Q9" i="47" s="1"/>
  <c r="M11" i="47"/>
  <c r="N11" i="47"/>
  <c r="O11" i="47" s="1"/>
  <c r="P11" i="47"/>
  <c r="Q11" i="47" s="1"/>
  <c r="M13" i="47"/>
  <c r="N13" i="47"/>
  <c r="O13" i="47" s="1"/>
  <c r="P13" i="47"/>
  <c r="Q13" i="47" s="1"/>
  <c r="M15" i="47"/>
  <c r="N15" i="47"/>
  <c r="O15" i="47" s="1"/>
  <c r="P15" i="47"/>
  <c r="Q15" i="47" s="1"/>
  <c r="M17" i="47"/>
  <c r="N17" i="47"/>
  <c r="O17" i="47" s="1"/>
  <c r="P17" i="47"/>
  <c r="Q17" i="47" s="1"/>
  <c r="M19" i="47"/>
  <c r="N19" i="47"/>
  <c r="O19" i="47" s="1"/>
  <c r="P19" i="47"/>
  <c r="Q19" i="47" s="1"/>
  <c r="M21" i="47"/>
  <c r="N21" i="47"/>
  <c r="O21" i="47" s="1"/>
  <c r="P21" i="47"/>
  <c r="Q21" i="47" s="1"/>
  <c r="M23" i="47"/>
  <c r="N23" i="47"/>
  <c r="O23" i="47" s="1"/>
  <c r="P23" i="47"/>
  <c r="Q23" i="47" s="1"/>
  <c r="M25" i="47"/>
  <c r="N25" i="47"/>
  <c r="O25" i="47" s="1"/>
  <c r="P25" i="47"/>
  <c r="Q25" i="47" s="1"/>
  <c r="M27" i="47"/>
  <c r="N27" i="47"/>
  <c r="O27" i="47" s="1"/>
  <c r="P27" i="47"/>
  <c r="Q27" i="47" s="1"/>
  <c r="M29" i="47"/>
  <c r="N29" i="47"/>
  <c r="O29" i="47" s="1"/>
  <c r="P29" i="47"/>
  <c r="Q29" i="47" s="1"/>
  <c r="M31" i="47"/>
  <c r="N31" i="47"/>
  <c r="O31" i="47" s="1"/>
  <c r="P31" i="47"/>
  <c r="Q31" i="47" s="1"/>
  <c r="M33" i="47"/>
  <c r="N33" i="47"/>
  <c r="O33" i="47" s="1"/>
  <c r="P33" i="47"/>
  <c r="Q33" i="47" s="1"/>
  <c r="M35" i="47"/>
  <c r="N35" i="47"/>
  <c r="O35" i="47" s="1"/>
  <c r="P35" i="47"/>
  <c r="Q35" i="47" s="1"/>
  <c r="M9" i="49"/>
  <c r="N9" i="49"/>
  <c r="O9" i="49" s="1"/>
  <c r="P9" i="49"/>
  <c r="Q9" i="49" s="1"/>
  <c r="M11" i="49"/>
  <c r="N11" i="49"/>
  <c r="O11" i="49" s="1"/>
  <c r="P11" i="49"/>
  <c r="Q11" i="49" s="1"/>
  <c r="M13" i="49"/>
  <c r="N13" i="49"/>
  <c r="O13" i="49" s="1"/>
  <c r="P13" i="49"/>
  <c r="Q13" i="49" s="1"/>
  <c r="M15" i="49"/>
  <c r="N15" i="49"/>
  <c r="O15" i="49" s="1"/>
  <c r="P15" i="49"/>
  <c r="Q15" i="49" s="1"/>
  <c r="M17" i="49"/>
  <c r="N17" i="49"/>
  <c r="O17" i="49" s="1"/>
  <c r="P17" i="49"/>
  <c r="Q17" i="49" s="1"/>
  <c r="M19" i="49"/>
  <c r="N19" i="49"/>
  <c r="O19" i="49" s="1"/>
  <c r="P19" i="49"/>
  <c r="Q19" i="49" s="1"/>
  <c r="M21" i="49"/>
  <c r="N21" i="49"/>
  <c r="O21" i="49" s="1"/>
  <c r="P21" i="49"/>
  <c r="Q21" i="49" s="1"/>
  <c r="M23" i="49"/>
  <c r="N23" i="49"/>
  <c r="O23" i="49" s="1"/>
  <c r="P23" i="49"/>
  <c r="Q23" i="49" s="1"/>
  <c r="M25" i="49"/>
  <c r="N25" i="49"/>
  <c r="O25" i="49" s="1"/>
  <c r="P25" i="49"/>
  <c r="Q25" i="49" s="1"/>
  <c r="M27" i="49"/>
  <c r="N27" i="49"/>
  <c r="O27" i="49" s="1"/>
  <c r="P27" i="49"/>
  <c r="Q27" i="49" s="1"/>
  <c r="M29" i="49"/>
  <c r="N29" i="49"/>
  <c r="O29" i="49" s="1"/>
  <c r="P29" i="49"/>
  <c r="Q29" i="49" s="1"/>
  <c r="M31" i="49"/>
  <c r="N31" i="49"/>
  <c r="O31" i="49" s="1"/>
  <c r="P31" i="49"/>
  <c r="Q31" i="49" s="1"/>
  <c r="M33" i="49"/>
  <c r="N33" i="49"/>
  <c r="O33" i="49" s="1"/>
  <c r="P33" i="49"/>
  <c r="Q33" i="49" s="1"/>
  <c r="M35" i="49"/>
  <c r="N35" i="49"/>
  <c r="O35" i="49" s="1"/>
  <c r="P35" i="49"/>
  <c r="Q35" i="49" s="1"/>
  <c r="M9" i="53"/>
  <c r="N9" i="53"/>
  <c r="O9" i="53" s="1"/>
  <c r="P9" i="53"/>
  <c r="Q9" i="53" s="1"/>
  <c r="M11" i="53"/>
  <c r="N11" i="53"/>
  <c r="O11" i="53" s="1"/>
  <c r="P11" i="53"/>
  <c r="Q11" i="53" s="1"/>
  <c r="M13" i="53"/>
  <c r="N13" i="53"/>
  <c r="O13" i="53" s="1"/>
  <c r="P13" i="53"/>
  <c r="Q13" i="53" s="1"/>
  <c r="M15" i="53"/>
  <c r="N15" i="53"/>
  <c r="O15" i="53" s="1"/>
  <c r="P15" i="53"/>
  <c r="Q15" i="53" s="1"/>
  <c r="M17" i="53"/>
  <c r="N17" i="53"/>
  <c r="O17" i="53" s="1"/>
  <c r="P17" i="53"/>
  <c r="Q17" i="53" s="1"/>
  <c r="M19" i="53"/>
  <c r="N19" i="53"/>
  <c r="O19" i="53" s="1"/>
  <c r="P19" i="53"/>
  <c r="Q19" i="53" s="1"/>
  <c r="M21" i="53"/>
  <c r="N21" i="53"/>
  <c r="O21" i="53" s="1"/>
  <c r="P21" i="53"/>
  <c r="Q21" i="53" s="1"/>
  <c r="M23" i="53"/>
  <c r="N23" i="53"/>
  <c r="O23" i="53" s="1"/>
  <c r="P23" i="53"/>
  <c r="Q23" i="53" s="1"/>
  <c r="M25" i="53"/>
  <c r="N25" i="53"/>
  <c r="O25" i="53" s="1"/>
  <c r="P25" i="53"/>
  <c r="Q25" i="53" s="1"/>
  <c r="M27" i="53"/>
  <c r="N27" i="53"/>
  <c r="O27" i="53" s="1"/>
  <c r="P27" i="53"/>
  <c r="Q27" i="53" s="1"/>
  <c r="M29" i="53"/>
  <c r="N29" i="53"/>
  <c r="O29" i="53" s="1"/>
  <c r="P29" i="53"/>
  <c r="Q29" i="53" s="1"/>
  <c r="M31" i="53"/>
  <c r="N31" i="53"/>
  <c r="O31" i="53" s="1"/>
  <c r="P31" i="53"/>
  <c r="Q31" i="53" s="1"/>
  <c r="M33" i="53"/>
  <c r="N33" i="53"/>
  <c r="O33" i="53" s="1"/>
  <c r="P33" i="53"/>
  <c r="Q33" i="53" s="1"/>
  <c r="M35" i="53"/>
  <c r="N35" i="53"/>
  <c r="O35" i="53" s="1"/>
  <c r="P35" i="53"/>
  <c r="Q35" i="53" s="1"/>
  <c r="M8" i="51"/>
  <c r="N8" i="51"/>
  <c r="O8" i="51" s="1"/>
  <c r="P8" i="51"/>
  <c r="Q8" i="51" s="1"/>
  <c r="M10" i="51"/>
  <c r="N10" i="51"/>
  <c r="O10" i="51" s="1"/>
  <c r="P10" i="51"/>
  <c r="Q10" i="51" s="1"/>
  <c r="M12" i="51"/>
  <c r="N12" i="51"/>
  <c r="O12" i="51" s="1"/>
  <c r="P12" i="51"/>
  <c r="Q12" i="51" s="1"/>
  <c r="M14" i="51"/>
  <c r="N14" i="51"/>
  <c r="O14" i="51" s="1"/>
  <c r="P14" i="51"/>
  <c r="Q14" i="51" s="1"/>
  <c r="M16" i="51"/>
  <c r="N16" i="51"/>
  <c r="O16" i="51" s="1"/>
  <c r="P16" i="51"/>
  <c r="Q16" i="51" s="1"/>
  <c r="M18" i="51"/>
  <c r="N18" i="51"/>
  <c r="O18" i="51" s="1"/>
  <c r="P18" i="51"/>
  <c r="Q18" i="51" s="1"/>
  <c r="M20" i="51"/>
  <c r="N20" i="51"/>
  <c r="O20" i="51" s="1"/>
  <c r="P20" i="51"/>
  <c r="Q20" i="51" s="1"/>
  <c r="M22" i="51"/>
  <c r="N22" i="51"/>
  <c r="O22" i="51" s="1"/>
  <c r="P22" i="51"/>
  <c r="Q22" i="51" s="1"/>
  <c r="M24" i="51"/>
  <c r="N24" i="51"/>
  <c r="O24" i="51" s="1"/>
  <c r="P24" i="51"/>
  <c r="Q24" i="51" s="1"/>
  <c r="M26" i="51"/>
  <c r="N26" i="51"/>
  <c r="O26" i="51" s="1"/>
  <c r="P26" i="51"/>
  <c r="Q26" i="51" s="1"/>
  <c r="M28" i="51"/>
  <c r="N28" i="51"/>
  <c r="O28" i="51" s="1"/>
  <c r="P28" i="51"/>
  <c r="Q28" i="51" s="1"/>
  <c r="M30" i="51"/>
  <c r="N30" i="51"/>
  <c r="O30" i="51" s="1"/>
  <c r="P30" i="51"/>
  <c r="Q30" i="51" s="1"/>
  <c r="M32" i="51"/>
  <c r="N32" i="51"/>
  <c r="O32" i="51" s="1"/>
  <c r="P32" i="51"/>
  <c r="Q32" i="51" s="1"/>
  <c r="M34" i="51"/>
  <c r="N34" i="51"/>
  <c r="O34" i="51" s="1"/>
  <c r="P34" i="51"/>
  <c r="Q34" i="51" s="1"/>
  <c r="M11" i="29"/>
  <c r="N11" i="29"/>
  <c r="O11" i="29" s="1"/>
  <c r="P11" i="29"/>
  <c r="Q11" i="29" s="1"/>
  <c r="M13" i="29"/>
  <c r="N13" i="29"/>
  <c r="O13" i="29" s="1"/>
  <c r="P13" i="29"/>
  <c r="Q13" i="29" s="1"/>
  <c r="M15" i="29"/>
  <c r="N15" i="29"/>
  <c r="O15" i="29" s="1"/>
  <c r="P15" i="29"/>
  <c r="Q15" i="29" s="1"/>
  <c r="M17" i="29"/>
  <c r="N17" i="29"/>
  <c r="O17" i="29" s="1"/>
  <c r="P17" i="29"/>
  <c r="Q17" i="29" s="1"/>
  <c r="M19" i="29"/>
  <c r="N19" i="29"/>
  <c r="O19" i="29" s="1"/>
  <c r="P19" i="29"/>
  <c r="Q19" i="29" s="1"/>
  <c r="M21" i="29"/>
  <c r="N21" i="29"/>
  <c r="O21" i="29" s="1"/>
  <c r="P21" i="29"/>
  <c r="Q21" i="29" s="1"/>
  <c r="M23" i="29"/>
  <c r="N23" i="29"/>
  <c r="O23" i="29" s="1"/>
  <c r="P23" i="29"/>
  <c r="Q23" i="29" s="1"/>
  <c r="M25" i="29"/>
  <c r="N25" i="29"/>
  <c r="O25" i="29" s="1"/>
  <c r="P25" i="29"/>
  <c r="Q25" i="29" s="1"/>
  <c r="M27" i="29"/>
  <c r="N27" i="29"/>
  <c r="O27" i="29" s="1"/>
  <c r="P27" i="29"/>
  <c r="Q27" i="29" s="1"/>
  <c r="M29" i="29"/>
  <c r="N29" i="29"/>
  <c r="O29" i="29" s="1"/>
  <c r="P29" i="29"/>
  <c r="Q29" i="29" s="1"/>
  <c r="M31" i="29"/>
  <c r="N31" i="29"/>
  <c r="O31" i="29" s="1"/>
  <c r="P31" i="29"/>
  <c r="Q31" i="29" s="1"/>
  <c r="M33" i="29"/>
  <c r="N33" i="29"/>
  <c r="O33" i="29" s="1"/>
  <c r="P33" i="29"/>
  <c r="Q33" i="29" s="1"/>
  <c r="P34" i="29"/>
  <c r="Q34" i="29" s="1"/>
  <c r="M35" i="29"/>
  <c r="N35" i="29"/>
  <c r="O35" i="29" s="1"/>
  <c r="P35" i="29"/>
  <c r="Q35" i="29" s="1"/>
  <c r="M36" i="29"/>
  <c r="M37" i="29"/>
  <c r="N37" i="29"/>
  <c r="O37" i="29" s="1"/>
  <c r="P37" i="29"/>
  <c r="Q37" i="29" s="1"/>
  <c r="P38" i="29"/>
  <c r="Q38" i="29" s="1"/>
  <c r="M8" i="31"/>
  <c r="N8" i="31"/>
  <c r="O8" i="31" s="1"/>
  <c r="P8" i="31"/>
  <c r="Q8" i="31" s="1"/>
  <c r="M9" i="31"/>
  <c r="M10" i="31"/>
  <c r="N10" i="31"/>
  <c r="O10" i="31" s="1"/>
  <c r="P10" i="31"/>
  <c r="Q10" i="31" s="1"/>
  <c r="P11" i="31"/>
  <c r="Q11" i="31" s="1"/>
  <c r="M12" i="31"/>
  <c r="N12" i="31"/>
  <c r="O12" i="31" s="1"/>
  <c r="P12" i="31"/>
  <c r="Q12" i="31" s="1"/>
  <c r="M13" i="31"/>
  <c r="M14" i="31"/>
  <c r="N14" i="31"/>
  <c r="O14" i="31" s="1"/>
  <c r="P14" i="31"/>
  <c r="Q14" i="31" s="1"/>
  <c r="P15" i="31"/>
  <c r="Q15" i="31" s="1"/>
  <c r="M16" i="31"/>
  <c r="N16" i="31"/>
  <c r="O16" i="31" s="1"/>
  <c r="P16" i="31"/>
  <c r="Q16" i="31" s="1"/>
  <c r="M17" i="31"/>
  <c r="M18" i="31"/>
  <c r="N18" i="31"/>
  <c r="O18" i="31" s="1"/>
  <c r="P18" i="31"/>
  <c r="Q18" i="31" s="1"/>
  <c r="P19" i="31"/>
  <c r="Q19" i="31" s="1"/>
  <c r="M20" i="31"/>
  <c r="N20" i="31"/>
  <c r="O20" i="31" s="1"/>
  <c r="P20" i="31"/>
  <c r="Q20" i="31" s="1"/>
  <c r="M21" i="31"/>
  <c r="M22" i="31"/>
  <c r="N22" i="31"/>
  <c r="O22" i="31" s="1"/>
  <c r="P22" i="31"/>
  <c r="Q22" i="31" s="1"/>
  <c r="P23" i="31"/>
  <c r="Q23" i="31" s="1"/>
  <c r="M24" i="31"/>
  <c r="N24" i="31"/>
  <c r="O24" i="31" s="1"/>
  <c r="P24" i="31"/>
  <c r="Q24" i="31" s="1"/>
  <c r="M25" i="31"/>
  <c r="M26" i="31"/>
  <c r="N26" i="31"/>
  <c r="O26" i="31" s="1"/>
  <c r="P26" i="31"/>
  <c r="Q26" i="31" s="1"/>
  <c r="P27" i="31"/>
  <c r="Q27" i="31" s="1"/>
  <c r="M28" i="31"/>
  <c r="N28" i="31"/>
  <c r="O28" i="31" s="1"/>
  <c r="P28" i="31"/>
  <c r="Q28" i="31" s="1"/>
  <c r="M29" i="31"/>
  <c r="M30" i="31"/>
  <c r="N30" i="31"/>
  <c r="O30" i="31" s="1"/>
  <c r="P30" i="31"/>
  <c r="Q30" i="31" s="1"/>
  <c r="P31" i="31"/>
  <c r="Q31" i="31" s="1"/>
  <c r="M32" i="31"/>
  <c r="N32" i="31"/>
  <c r="O32" i="31" s="1"/>
  <c r="P32" i="31"/>
  <c r="Q32" i="31" s="1"/>
  <c r="M33" i="31"/>
  <c r="M34" i="31"/>
  <c r="N34" i="31"/>
  <c r="O34" i="31" s="1"/>
  <c r="P34" i="31"/>
  <c r="Q34" i="31" s="1"/>
  <c r="P35" i="31"/>
  <c r="Q35" i="31" s="1"/>
  <c r="M8" i="33"/>
  <c r="N8" i="33"/>
  <c r="O8" i="33" s="1"/>
  <c r="P8" i="33"/>
  <c r="Q8" i="33" s="1"/>
  <c r="M9" i="33"/>
  <c r="M10" i="33"/>
  <c r="N10" i="33"/>
  <c r="O10" i="33" s="1"/>
  <c r="P10" i="33"/>
  <c r="Q10" i="33" s="1"/>
  <c r="P11" i="33"/>
  <c r="Q11" i="33" s="1"/>
  <c r="M12" i="33"/>
  <c r="N12" i="33"/>
  <c r="O12" i="33" s="1"/>
  <c r="P12" i="33"/>
  <c r="Q12" i="33" s="1"/>
  <c r="M13" i="33"/>
  <c r="M14" i="33"/>
  <c r="N14" i="33"/>
  <c r="O14" i="33" s="1"/>
  <c r="P14" i="33"/>
  <c r="Q14" i="33" s="1"/>
  <c r="P15" i="33"/>
  <c r="Q15" i="33" s="1"/>
  <c r="M16" i="33"/>
  <c r="N16" i="33"/>
  <c r="O16" i="33" s="1"/>
  <c r="P16" i="33"/>
  <c r="Q16" i="33" s="1"/>
  <c r="M17" i="33"/>
  <c r="M18" i="33"/>
  <c r="N18" i="33"/>
  <c r="O18" i="33" s="1"/>
  <c r="P18" i="33"/>
  <c r="Q18" i="33" s="1"/>
  <c r="P19" i="33"/>
  <c r="Q19" i="33" s="1"/>
  <c r="M20" i="33"/>
  <c r="N20" i="33"/>
  <c r="O20" i="33" s="1"/>
  <c r="P20" i="33"/>
  <c r="Q20" i="33" s="1"/>
  <c r="M21" i="33"/>
  <c r="M22" i="33"/>
  <c r="N22" i="33"/>
  <c r="O22" i="33" s="1"/>
  <c r="P22" i="33"/>
  <c r="Q22" i="33" s="1"/>
  <c r="P23" i="33"/>
  <c r="Q23" i="33" s="1"/>
  <c r="M25" i="33"/>
  <c r="P26" i="33"/>
  <c r="Q26" i="33" s="1"/>
  <c r="M28" i="33"/>
  <c r="N28" i="33"/>
  <c r="O28" i="33" s="1"/>
  <c r="P28" i="33"/>
  <c r="Q28" i="33" s="1"/>
  <c r="M30" i="33"/>
  <c r="N30" i="33"/>
  <c r="O30" i="33" s="1"/>
  <c r="P30" i="33"/>
  <c r="Q30" i="33" s="1"/>
  <c r="M33" i="33"/>
  <c r="N33" i="33"/>
  <c r="O33" i="33" s="1"/>
  <c r="P33" i="33"/>
  <c r="Q33" i="33" s="1"/>
  <c r="M12" i="35"/>
  <c r="N12" i="35"/>
  <c r="O12" i="35" s="1"/>
  <c r="P12" i="35"/>
  <c r="Q12" i="35" s="1"/>
  <c r="M16" i="35"/>
  <c r="N16" i="35"/>
  <c r="O16" i="35" s="1"/>
  <c r="P16" i="35"/>
  <c r="Q16" i="35" s="1"/>
  <c r="M20" i="35"/>
  <c r="N20" i="35"/>
  <c r="O20" i="35" s="1"/>
  <c r="P20" i="35"/>
  <c r="Q20" i="35" s="1"/>
  <c r="M23" i="35"/>
  <c r="N23" i="35"/>
  <c r="O23" i="35" s="1"/>
  <c r="P23" i="35"/>
  <c r="Q23" i="35" s="1"/>
  <c r="M24" i="35"/>
  <c r="M25" i="35"/>
  <c r="N25" i="35"/>
  <c r="O25" i="35" s="1"/>
  <c r="P25" i="35"/>
  <c r="Q25" i="35" s="1"/>
  <c r="P26" i="35"/>
  <c r="Q26" i="35" s="1"/>
  <c r="M27" i="35"/>
  <c r="N27" i="35"/>
  <c r="O27" i="35" s="1"/>
  <c r="P27" i="35"/>
  <c r="Q27" i="35" s="1"/>
  <c r="M28" i="35"/>
  <c r="M29" i="35"/>
  <c r="N29" i="35"/>
  <c r="O29" i="35" s="1"/>
  <c r="P29" i="35"/>
  <c r="Q29" i="35" s="1"/>
  <c r="M31" i="35"/>
  <c r="N31" i="35"/>
  <c r="O31" i="35" s="1"/>
  <c r="P31" i="35"/>
  <c r="Q31" i="35" s="1"/>
  <c r="M32" i="35"/>
  <c r="P32" i="35"/>
  <c r="Q32" i="35" s="1"/>
  <c r="M33" i="35"/>
  <c r="N33" i="35"/>
  <c r="O33" i="35" s="1"/>
  <c r="P33" i="35"/>
  <c r="Q33" i="35" s="1"/>
  <c r="M34" i="35"/>
  <c r="M35" i="35"/>
  <c r="N35" i="35"/>
  <c r="O35" i="35" s="1"/>
  <c r="P35" i="35"/>
  <c r="Q35" i="35" s="1"/>
  <c r="M36" i="35"/>
  <c r="P36" i="35"/>
  <c r="Q36" i="35" s="1"/>
  <c r="M37" i="35"/>
  <c r="N37" i="35"/>
  <c r="O37" i="35" s="1"/>
  <c r="P37" i="35"/>
  <c r="Q37" i="35" s="1"/>
  <c r="P38" i="35"/>
  <c r="Q38" i="35" s="1"/>
  <c r="M12" i="37"/>
  <c r="N12" i="37"/>
  <c r="O12" i="37" s="1"/>
  <c r="P12" i="37"/>
  <c r="Q12" i="37" s="1"/>
  <c r="M13" i="37"/>
  <c r="N13" i="37"/>
  <c r="O13" i="37" s="1"/>
  <c r="P13" i="37"/>
  <c r="Q13" i="37" s="1"/>
  <c r="M14" i="37"/>
  <c r="N14" i="37"/>
  <c r="O14" i="37" s="1"/>
  <c r="P14" i="37"/>
  <c r="Q14" i="37" s="1"/>
  <c r="M15" i="37"/>
  <c r="M16" i="37"/>
  <c r="N16" i="37"/>
  <c r="O16" i="37" s="1"/>
  <c r="P16" i="37"/>
  <c r="Q16" i="37" s="1"/>
  <c r="M17" i="37"/>
  <c r="N17" i="37"/>
  <c r="O17" i="37" s="1"/>
  <c r="P17" i="37"/>
  <c r="Q17" i="37" s="1"/>
  <c r="M18" i="37"/>
  <c r="N18" i="37"/>
  <c r="O18" i="37" s="1"/>
  <c r="P18" i="37"/>
  <c r="Q18" i="37" s="1"/>
  <c r="P19" i="37"/>
  <c r="Q19" i="37" s="1"/>
  <c r="M20" i="37"/>
  <c r="N20" i="37"/>
  <c r="O20" i="37" s="1"/>
  <c r="P20" i="37"/>
  <c r="Q20" i="37" s="1"/>
  <c r="M21" i="37"/>
  <c r="N21" i="37"/>
  <c r="O21" i="37" s="1"/>
  <c r="P21" i="37"/>
  <c r="Q21" i="37" s="1"/>
  <c r="M22" i="37"/>
  <c r="N22" i="37"/>
  <c r="O22" i="37" s="1"/>
  <c r="P22" i="37"/>
  <c r="Q22" i="37" s="1"/>
  <c r="M23" i="37"/>
  <c r="M24" i="37"/>
  <c r="N24" i="37"/>
  <c r="O24" i="37" s="1"/>
  <c r="P24" i="37"/>
  <c r="Q24" i="37" s="1"/>
  <c r="M25" i="37"/>
  <c r="N25" i="37"/>
  <c r="O25" i="37" s="1"/>
  <c r="P25" i="37"/>
  <c r="Q25" i="37" s="1"/>
  <c r="M26" i="37"/>
  <c r="N26" i="37"/>
  <c r="O26" i="37" s="1"/>
  <c r="P26" i="37"/>
  <c r="Q26" i="37" s="1"/>
  <c r="P27" i="37"/>
  <c r="Q27" i="37" s="1"/>
  <c r="M28" i="37"/>
  <c r="N28" i="37"/>
  <c r="O28" i="37" s="1"/>
  <c r="P28" i="37"/>
  <c r="Q28" i="37" s="1"/>
  <c r="M29" i="37"/>
  <c r="N29" i="37"/>
  <c r="O29" i="37" s="1"/>
  <c r="P29" i="37"/>
  <c r="Q29" i="37" s="1"/>
  <c r="M30" i="37"/>
  <c r="N30" i="37"/>
  <c r="O30" i="37" s="1"/>
  <c r="P30" i="37"/>
  <c r="Q30" i="37" s="1"/>
  <c r="M31" i="37"/>
  <c r="M32" i="37"/>
  <c r="N32" i="37"/>
  <c r="O32" i="37" s="1"/>
  <c r="P32" i="37"/>
  <c r="Q32" i="37" s="1"/>
  <c r="M33" i="37"/>
  <c r="N33" i="37"/>
  <c r="O33" i="37" s="1"/>
  <c r="P33" i="37"/>
  <c r="Q33" i="37" s="1"/>
  <c r="M34" i="37"/>
  <c r="N34" i="37"/>
  <c r="O34" i="37" s="1"/>
  <c r="P34" i="37"/>
  <c r="Q34" i="37" s="1"/>
  <c r="P35" i="37"/>
  <c r="Q35" i="37" s="1"/>
  <c r="M36" i="37"/>
  <c r="N36" i="37"/>
  <c r="O36" i="37" s="1"/>
  <c r="P36" i="37"/>
  <c r="Q36" i="37" s="1"/>
  <c r="M37" i="37"/>
  <c r="P37" i="37"/>
  <c r="Q37" i="37" s="1"/>
  <c r="M38" i="37"/>
  <c r="N38" i="37"/>
  <c r="O38" i="37" s="1"/>
  <c r="P38" i="37"/>
  <c r="Q38" i="37" s="1"/>
  <c r="M10" i="21"/>
  <c r="N10" i="21"/>
  <c r="O10" i="21" s="1"/>
  <c r="P10" i="21"/>
  <c r="Q10" i="21" s="1"/>
  <c r="M11" i="21"/>
  <c r="P11" i="21"/>
  <c r="Q11" i="21" s="1"/>
  <c r="M12" i="21"/>
  <c r="N12" i="21"/>
  <c r="O12" i="21" s="1"/>
  <c r="P12" i="21"/>
  <c r="Q12" i="21" s="1"/>
  <c r="M13" i="21"/>
  <c r="M14" i="21"/>
  <c r="N14" i="21"/>
  <c r="O14" i="21" s="1"/>
  <c r="P14" i="21"/>
  <c r="Q14" i="21" s="1"/>
  <c r="M15" i="21"/>
  <c r="N15" i="21"/>
  <c r="O15" i="21" s="1"/>
  <c r="P15" i="21"/>
  <c r="Q15" i="21" s="1"/>
  <c r="M16" i="21"/>
  <c r="N16" i="21"/>
  <c r="O16" i="21" s="1"/>
  <c r="P16" i="21"/>
  <c r="Q16" i="21" s="1"/>
  <c r="P17" i="21"/>
  <c r="Q17" i="21" s="1"/>
  <c r="M18" i="21"/>
  <c r="N18" i="21"/>
  <c r="O18" i="21" s="1"/>
  <c r="P18" i="21"/>
  <c r="Q18" i="21" s="1"/>
  <c r="M19" i="21"/>
  <c r="N19" i="21"/>
  <c r="O19" i="21" s="1"/>
  <c r="P19" i="21"/>
  <c r="Q19" i="21" s="1"/>
  <c r="M20" i="21"/>
  <c r="N20" i="21"/>
  <c r="O20" i="21" s="1"/>
  <c r="P20" i="21"/>
  <c r="Q20" i="21" s="1"/>
  <c r="M21" i="21"/>
  <c r="M22" i="21"/>
  <c r="N22" i="21"/>
  <c r="O22" i="21" s="1"/>
  <c r="P22" i="21"/>
  <c r="Q22" i="21" s="1"/>
  <c r="M23" i="21"/>
  <c r="N23" i="21"/>
  <c r="O23" i="21" s="1"/>
  <c r="P23" i="21"/>
  <c r="Q23" i="21" s="1"/>
  <c r="M24" i="21"/>
  <c r="N24" i="21"/>
  <c r="O24" i="21" s="1"/>
  <c r="P24" i="21"/>
  <c r="Q24" i="21" s="1"/>
  <c r="P25" i="21"/>
  <c r="Q25" i="21" s="1"/>
  <c r="M26" i="21"/>
  <c r="N26" i="21"/>
  <c r="O26" i="21" s="1"/>
  <c r="P26" i="21"/>
  <c r="Q26" i="21" s="1"/>
  <c r="M27" i="21"/>
  <c r="N27" i="21"/>
  <c r="O27" i="21" s="1"/>
  <c r="P27" i="21"/>
  <c r="Q27" i="21" s="1"/>
  <c r="M28" i="21"/>
  <c r="N28" i="21"/>
  <c r="O28" i="21" s="1"/>
  <c r="P28" i="21"/>
  <c r="Q28" i="21" s="1"/>
  <c r="M29" i="21"/>
  <c r="M30" i="21"/>
  <c r="N30" i="21"/>
  <c r="O30" i="21" s="1"/>
  <c r="P30" i="21"/>
  <c r="Q30" i="21" s="1"/>
  <c r="M31" i="21"/>
  <c r="N31" i="21"/>
  <c r="O31" i="21" s="1"/>
  <c r="P31" i="21"/>
  <c r="Q31" i="21" s="1"/>
  <c r="M32" i="21"/>
  <c r="N32" i="21"/>
  <c r="O32" i="21" s="1"/>
  <c r="P32" i="21"/>
  <c r="Q32" i="21" s="1"/>
  <c r="P33" i="21"/>
  <c r="Q33" i="21" s="1"/>
  <c r="M34" i="21"/>
  <c r="N34" i="21"/>
  <c r="O34" i="21" s="1"/>
  <c r="P34" i="21"/>
  <c r="Q34" i="21" s="1"/>
  <c r="M35" i="21"/>
  <c r="N35" i="21"/>
  <c r="O35" i="21" s="1"/>
  <c r="P35" i="21"/>
  <c r="Q35" i="21" s="1"/>
  <c r="M36" i="21"/>
  <c r="N36" i="21"/>
  <c r="O36" i="21" s="1"/>
  <c r="P36" i="21"/>
  <c r="Q36" i="21" s="1"/>
  <c r="M37" i="21"/>
  <c r="M13" i="19"/>
  <c r="N13" i="19"/>
  <c r="O13" i="19" s="1"/>
  <c r="P13" i="19"/>
  <c r="Q13" i="19" s="1"/>
  <c r="M17" i="19"/>
  <c r="N17" i="19"/>
  <c r="O17" i="19" s="1"/>
  <c r="P17" i="19"/>
  <c r="Q17" i="19" s="1"/>
  <c r="M21" i="19"/>
  <c r="N21" i="19"/>
  <c r="O21" i="19" s="1"/>
  <c r="P21" i="19"/>
  <c r="Q21" i="19" s="1"/>
  <c r="M23" i="19"/>
  <c r="N23" i="19"/>
  <c r="O23" i="19" s="1"/>
  <c r="P23" i="19"/>
  <c r="Q23" i="19" s="1"/>
  <c r="M25" i="19"/>
  <c r="N25" i="19"/>
  <c r="O25" i="19" s="1"/>
  <c r="P25" i="19"/>
  <c r="Q25" i="19" s="1"/>
  <c r="M29" i="19"/>
  <c r="N29" i="19"/>
  <c r="O29" i="19" s="1"/>
  <c r="P29" i="19"/>
  <c r="Q29" i="19" s="1"/>
  <c r="M31" i="19"/>
  <c r="N31" i="19"/>
  <c r="O31" i="19" s="1"/>
  <c r="P31" i="19"/>
  <c r="Q31" i="19" s="1"/>
  <c r="M33" i="19"/>
  <c r="N33" i="19"/>
  <c r="O33" i="19" s="1"/>
  <c r="P33" i="19"/>
  <c r="Q33" i="19" s="1"/>
  <c r="M37" i="19"/>
  <c r="N37" i="19"/>
  <c r="O37" i="19" s="1"/>
  <c r="P37" i="19"/>
  <c r="Q37" i="19" s="1"/>
  <c r="M13" i="17"/>
  <c r="N13" i="17"/>
  <c r="O13" i="17" s="1"/>
  <c r="P13" i="17"/>
  <c r="Q13" i="17" s="1"/>
  <c r="M15" i="17"/>
  <c r="N15" i="17"/>
  <c r="O15" i="17" s="1"/>
  <c r="P15" i="17"/>
  <c r="Q15" i="17" s="1"/>
  <c r="M17" i="17"/>
  <c r="N17" i="17"/>
  <c r="O17" i="17" s="1"/>
  <c r="P17" i="17"/>
  <c r="Q17" i="17" s="1"/>
  <c r="M19" i="17"/>
  <c r="N19" i="17"/>
  <c r="O19" i="17" s="1"/>
  <c r="P19" i="17"/>
  <c r="Q19" i="17" s="1"/>
  <c r="M21" i="17"/>
  <c r="N21" i="17"/>
  <c r="O21" i="17" s="1"/>
  <c r="P21" i="17"/>
  <c r="Q21" i="17" s="1"/>
  <c r="M23" i="17"/>
  <c r="N23" i="17"/>
  <c r="O23" i="17" s="1"/>
  <c r="P23" i="17"/>
  <c r="Q23" i="17" s="1"/>
  <c r="M25" i="17"/>
  <c r="N25" i="17"/>
  <c r="O25" i="17" s="1"/>
  <c r="P25" i="17"/>
  <c r="Q25" i="17" s="1"/>
  <c r="M27" i="17"/>
  <c r="N27" i="17"/>
  <c r="O27" i="17" s="1"/>
  <c r="P27" i="17"/>
  <c r="Q27" i="17" s="1"/>
  <c r="M29" i="17"/>
  <c r="N29" i="17"/>
  <c r="O29" i="17" s="1"/>
  <c r="P29" i="17"/>
  <c r="Q29" i="17" s="1"/>
  <c r="M31" i="17"/>
  <c r="N31" i="17"/>
  <c r="O31" i="17" s="1"/>
  <c r="P31" i="17"/>
  <c r="Q31" i="17" s="1"/>
  <c r="M33" i="17"/>
  <c r="N33" i="17"/>
  <c r="O33" i="17" s="1"/>
  <c r="P33" i="17"/>
  <c r="Q33" i="17" s="1"/>
  <c r="M35" i="17"/>
  <c r="N35" i="17"/>
  <c r="O35" i="17" s="1"/>
  <c r="P35" i="17"/>
  <c r="Q35" i="17" s="1"/>
  <c r="M11" i="55"/>
  <c r="N11" i="55"/>
  <c r="O11" i="55" s="1"/>
  <c r="P11" i="55"/>
  <c r="Q11" i="55" s="1"/>
  <c r="M15" i="55"/>
  <c r="N15" i="55"/>
  <c r="O15" i="55" s="1"/>
  <c r="P15" i="55"/>
  <c r="Q15" i="55" s="1"/>
  <c r="M17" i="55"/>
  <c r="N17" i="55"/>
  <c r="O17" i="55" s="1"/>
  <c r="P17" i="55"/>
  <c r="Q17" i="55" s="1"/>
  <c r="M19" i="55"/>
  <c r="N19" i="55"/>
  <c r="O19" i="55" s="1"/>
  <c r="P19" i="55"/>
  <c r="Q19" i="55" s="1"/>
  <c r="M21" i="55"/>
  <c r="N21" i="55"/>
  <c r="O21" i="55" s="1"/>
  <c r="P21" i="55"/>
  <c r="Q21" i="55" s="1"/>
  <c r="M25" i="55"/>
  <c r="N25" i="55"/>
  <c r="O25" i="55" s="1"/>
  <c r="P25" i="55"/>
  <c r="Q25" i="55" s="1"/>
  <c r="M27" i="55"/>
  <c r="P27" i="55"/>
  <c r="Q27" i="55" s="1"/>
  <c r="N29" i="55"/>
  <c r="O29" i="55" s="1"/>
  <c r="M31" i="55"/>
  <c r="P31" i="55"/>
  <c r="Q31" i="55" s="1"/>
  <c r="N33" i="55"/>
  <c r="O33" i="55" s="1"/>
  <c r="M35" i="55"/>
  <c r="P35" i="55"/>
  <c r="Q35" i="55" s="1"/>
  <c r="N37" i="55"/>
  <c r="O37" i="55" s="1"/>
  <c r="E19" i="41"/>
  <c r="L19" i="41"/>
  <c r="N19" i="41" s="1"/>
  <c r="O19" i="41" s="1"/>
  <c r="T19" i="41"/>
  <c r="U19" i="41" s="1"/>
  <c r="D14" i="41"/>
  <c r="L14" i="41" s="1"/>
  <c r="T16" i="55"/>
  <c r="U16" i="55" s="1"/>
  <c r="R16" i="55"/>
  <c r="S16" i="55" s="1"/>
  <c r="T18" i="55"/>
  <c r="U18" i="55" s="1"/>
  <c r="R18" i="55"/>
  <c r="S18" i="55" s="1"/>
  <c r="T20" i="55"/>
  <c r="U20" i="55" s="1"/>
  <c r="R20" i="55"/>
  <c r="S20" i="55" s="1"/>
  <c r="T22" i="55"/>
  <c r="U22" i="55" s="1"/>
  <c r="R22" i="55"/>
  <c r="S22" i="55" s="1"/>
  <c r="T24" i="55"/>
  <c r="U24" i="55" s="1"/>
  <c r="R24" i="55"/>
  <c r="S24" i="55" s="1"/>
  <c r="R32" i="55"/>
  <c r="S32" i="55" s="1"/>
  <c r="T37" i="55"/>
  <c r="U37" i="55" s="1"/>
  <c r="T35" i="55"/>
  <c r="U35" i="55" s="1"/>
  <c r="T33" i="55"/>
  <c r="U33" i="55" s="1"/>
  <c r="T31" i="55"/>
  <c r="U31" i="55" s="1"/>
  <c r="T29" i="55"/>
  <c r="U29" i="55" s="1"/>
  <c r="T27" i="55"/>
  <c r="U27" i="55" s="1"/>
  <c r="E25" i="55"/>
  <c r="T25" i="55"/>
  <c r="U25" i="55" s="1"/>
  <c r="I23" i="55"/>
  <c r="E23" i="55"/>
  <c r="T23" i="55"/>
  <c r="U23" i="55" s="1"/>
  <c r="I21" i="55"/>
  <c r="E21" i="55"/>
  <c r="T21" i="55"/>
  <c r="U21" i="55" s="1"/>
  <c r="I19" i="55"/>
  <c r="E19" i="55"/>
  <c r="T19" i="55"/>
  <c r="U19" i="55" s="1"/>
  <c r="I17" i="55"/>
  <c r="E17" i="55"/>
  <c r="T17" i="55"/>
  <c r="U17" i="55" s="1"/>
  <c r="I15" i="55"/>
  <c r="E15" i="55"/>
  <c r="T15" i="55"/>
  <c r="U15" i="55" s="1"/>
  <c r="I13" i="55"/>
  <c r="R13" i="55"/>
  <c r="S13" i="55" s="1"/>
  <c r="E13" i="55"/>
  <c r="T13" i="55"/>
  <c r="U13" i="55" s="1"/>
  <c r="I11" i="55"/>
  <c r="R11" i="55"/>
  <c r="S11" i="55" s="1"/>
  <c r="E11" i="55"/>
  <c r="T11" i="55"/>
  <c r="U11" i="55" s="1"/>
  <c r="I39" i="17"/>
  <c r="R39" i="17"/>
  <c r="S39" i="17" s="1"/>
  <c r="E39" i="17"/>
  <c r="T39" i="17"/>
  <c r="U39" i="17" s="1"/>
  <c r="I37" i="17"/>
  <c r="R37" i="17"/>
  <c r="S37" i="17" s="1"/>
  <c r="E37" i="17"/>
  <c r="T37" i="17"/>
  <c r="U37" i="17" s="1"/>
  <c r="I35" i="17"/>
  <c r="R35" i="17"/>
  <c r="S35" i="17" s="1"/>
  <c r="E35" i="17"/>
  <c r="T35" i="17"/>
  <c r="U35" i="17" s="1"/>
  <c r="I33" i="17"/>
  <c r="R33" i="17"/>
  <c r="S33" i="17" s="1"/>
  <c r="E33" i="17"/>
  <c r="T33" i="17"/>
  <c r="U33" i="17" s="1"/>
  <c r="I31" i="17"/>
  <c r="R31" i="17"/>
  <c r="S31" i="17" s="1"/>
  <c r="E31" i="17"/>
  <c r="T31" i="17"/>
  <c r="U31" i="17" s="1"/>
  <c r="I29" i="17"/>
  <c r="R29" i="17"/>
  <c r="S29" i="17" s="1"/>
  <c r="E29" i="17"/>
  <c r="T29" i="17"/>
  <c r="U29" i="17" s="1"/>
  <c r="I27" i="17"/>
  <c r="R27" i="17"/>
  <c r="S27" i="17" s="1"/>
  <c r="E27" i="17"/>
  <c r="T27" i="17"/>
  <c r="U27" i="17" s="1"/>
  <c r="I25" i="17"/>
  <c r="R25" i="17"/>
  <c r="S25" i="17" s="1"/>
  <c r="E25" i="17"/>
  <c r="T25" i="17"/>
  <c r="U25" i="17" s="1"/>
  <c r="I23" i="17"/>
  <c r="R23" i="17"/>
  <c r="S23" i="17" s="1"/>
  <c r="E23" i="17"/>
  <c r="T23" i="17"/>
  <c r="U23" i="17" s="1"/>
  <c r="I21" i="17"/>
  <c r="R21" i="17"/>
  <c r="S21" i="17" s="1"/>
  <c r="E21" i="17"/>
  <c r="T21" i="17"/>
  <c r="U21" i="17" s="1"/>
  <c r="I19" i="17"/>
  <c r="R19" i="17"/>
  <c r="S19" i="17" s="1"/>
  <c r="E19" i="17"/>
  <c r="T19" i="17"/>
  <c r="U19" i="17" s="1"/>
  <c r="I17" i="17"/>
  <c r="R17" i="17"/>
  <c r="S17" i="17" s="1"/>
  <c r="E17" i="17"/>
  <c r="T17" i="17"/>
  <c r="U17" i="17" s="1"/>
  <c r="I15" i="17"/>
  <c r="R15" i="17"/>
  <c r="S15" i="17" s="1"/>
  <c r="E15" i="17"/>
  <c r="T15" i="17"/>
  <c r="U15" i="17" s="1"/>
  <c r="I13" i="17"/>
  <c r="R13" i="17"/>
  <c r="S13" i="17" s="1"/>
  <c r="E13" i="17"/>
  <c r="T13" i="17"/>
  <c r="U13" i="17" s="1"/>
  <c r="I39" i="19"/>
  <c r="R39" i="19"/>
  <c r="S39" i="19" s="1"/>
  <c r="E39" i="19"/>
  <c r="T39" i="19"/>
  <c r="U39" i="19" s="1"/>
  <c r="I37" i="19"/>
  <c r="R37" i="19"/>
  <c r="S37" i="19" s="1"/>
  <c r="E37" i="19"/>
  <c r="T37" i="19"/>
  <c r="U37" i="19" s="1"/>
  <c r="I35" i="19"/>
  <c r="R35" i="19"/>
  <c r="S35" i="19" s="1"/>
  <c r="E35" i="19"/>
  <c r="T35" i="19"/>
  <c r="U35" i="19" s="1"/>
  <c r="I33" i="19"/>
  <c r="R33" i="19"/>
  <c r="S33" i="19" s="1"/>
  <c r="E33" i="19"/>
  <c r="T33" i="19"/>
  <c r="U33" i="19" s="1"/>
  <c r="I31" i="19"/>
  <c r="R31" i="19"/>
  <c r="S31" i="19" s="1"/>
  <c r="E31" i="19"/>
  <c r="T31" i="19"/>
  <c r="U31" i="19" s="1"/>
  <c r="I29" i="19"/>
  <c r="R29" i="19"/>
  <c r="S29" i="19" s="1"/>
  <c r="E29" i="19"/>
  <c r="T29" i="19"/>
  <c r="U29" i="19" s="1"/>
  <c r="I27" i="19"/>
  <c r="R27" i="19"/>
  <c r="S27" i="19" s="1"/>
  <c r="E27" i="19"/>
  <c r="T27" i="19"/>
  <c r="U27" i="19" s="1"/>
  <c r="I25" i="19"/>
  <c r="R25" i="19"/>
  <c r="S25" i="19" s="1"/>
  <c r="E25" i="19"/>
  <c r="T25" i="19"/>
  <c r="U25" i="19" s="1"/>
  <c r="I23" i="19"/>
  <c r="R23" i="19"/>
  <c r="S23" i="19" s="1"/>
  <c r="E23" i="19"/>
  <c r="T23" i="19"/>
  <c r="U23" i="19" s="1"/>
  <c r="I21" i="19"/>
  <c r="R21" i="19"/>
  <c r="S21" i="19" s="1"/>
  <c r="E21" i="19"/>
  <c r="T21" i="19"/>
  <c r="U21" i="19" s="1"/>
  <c r="I19" i="19"/>
  <c r="R19" i="19"/>
  <c r="S19" i="19" s="1"/>
  <c r="E19" i="19"/>
  <c r="T19" i="19"/>
  <c r="U19" i="19" s="1"/>
  <c r="I17" i="19"/>
  <c r="R17" i="19"/>
  <c r="S17" i="19" s="1"/>
  <c r="E17" i="19"/>
  <c r="T17" i="19"/>
  <c r="U17" i="19" s="1"/>
  <c r="I15" i="19"/>
  <c r="R15" i="19"/>
  <c r="S15" i="19" s="1"/>
  <c r="E15" i="19"/>
  <c r="T15" i="19"/>
  <c r="U15" i="19" s="1"/>
  <c r="I13" i="19"/>
  <c r="R13" i="19"/>
  <c r="S13" i="19" s="1"/>
  <c r="E13" i="19"/>
  <c r="T13" i="19"/>
  <c r="U13" i="19" s="1"/>
  <c r="I37" i="21"/>
  <c r="E37" i="21"/>
  <c r="T37" i="21"/>
  <c r="U37" i="21" s="1"/>
  <c r="I35" i="21"/>
  <c r="E35" i="21"/>
  <c r="T35" i="21"/>
  <c r="U35" i="21" s="1"/>
  <c r="I33" i="21"/>
  <c r="E33" i="21"/>
  <c r="T33" i="21"/>
  <c r="U33" i="21" s="1"/>
  <c r="I31" i="21"/>
  <c r="R31" i="21"/>
  <c r="S31" i="21" s="1"/>
  <c r="E31" i="21"/>
  <c r="T31" i="21"/>
  <c r="U31" i="21" s="1"/>
  <c r="I29" i="21"/>
  <c r="R29" i="21"/>
  <c r="S29" i="21" s="1"/>
  <c r="E29" i="21"/>
  <c r="T29" i="21"/>
  <c r="U29" i="21" s="1"/>
  <c r="I27" i="21"/>
  <c r="R27" i="21"/>
  <c r="S27" i="21" s="1"/>
  <c r="E27" i="21"/>
  <c r="T27" i="21"/>
  <c r="U27" i="21" s="1"/>
  <c r="I25" i="21"/>
  <c r="R25" i="21"/>
  <c r="S25" i="21" s="1"/>
  <c r="E25" i="21"/>
  <c r="T25" i="21"/>
  <c r="U25" i="21" s="1"/>
  <c r="I23" i="21"/>
  <c r="R23" i="21"/>
  <c r="S23" i="21" s="1"/>
  <c r="E23" i="21"/>
  <c r="T23" i="21"/>
  <c r="U23" i="21" s="1"/>
  <c r="I21" i="21"/>
  <c r="R21" i="21"/>
  <c r="S21" i="21" s="1"/>
  <c r="E21" i="21"/>
  <c r="T21" i="21"/>
  <c r="U21" i="21" s="1"/>
  <c r="I19" i="21"/>
  <c r="R19" i="21"/>
  <c r="S19" i="21" s="1"/>
  <c r="E19" i="21"/>
  <c r="T19" i="21"/>
  <c r="U19" i="21" s="1"/>
  <c r="I17" i="21"/>
  <c r="R17" i="21"/>
  <c r="S17" i="21" s="1"/>
  <c r="E17" i="21"/>
  <c r="T17" i="21"/>
  <c r="U17" i="21" s="1"/>
  <c r="I15" i="21"/>
  <c r="R15" i="21"/>
  <c r="S15" i="21" s="1"/>
  <c r="E15" i="21"/>
  <c r="T15" i="21"/>
  <c r="U15" i="21" s="1"/>
  <c r="I13" i="21"/>
  <c r="R13" i="21"/>
  <c r="S13" i="21" s="1"/>
  <c r="E13" i="21"/>
  <c r="T13" i="21"/>
  <c r="U13" i="21" s="1"/>
  <c r="I11" i="21"/>
  <c r="R11" i="21"/>
  <c r="S11" i="21" s="1"/>
  <c r="E11" i="21"/>
  <c r="T11" i="21"/>
  <c r="U11" i="21" s="1"/>
  <c r="I39" i="37"/>
  <c r="R39" i="37"/>
  <c r="S39" i="37" s="1"/>
  <c r="E39" i="37"/>
  <c r="T39" i="37"/>
  <c r="U39" i="37" s="1"/>
  <c r="I37" i="37"/>
  <c r="R37" i="37"/>
  <c r="S37" i="37" s="1"/>
  <c r="E37" i="37"/>
  <c r="T37" i="37"/>
  <c r="U37" i="37" s="1"/>
  <c r="I35" i="37"/>
  <c r="R35" i="37"/>
  <c r="S35" i="37" s="1"/>
  <c r="E35" i="37"/>
  <c r="T35" i="37"/>
  <c r="U35" i="37" s="1"/>
  <c r="I33" i="37"/>
  <c r="R33" i="37"/>
  <c r="S33" i="37" s="1"/>
  <c r="E33" i="37"/>
  <c r="T33" i="37"/>
  <c r="U33" i="37" s="1"/>
  <c r="I31" i="37"/>
  <c r="R31" i="37"/>
  <c r="S31" i="37" s="1"/>
  <c r="E31" i="37"/>
  <c r="T31" i="37"/>
  <c r="U31" i="37" s="1"/>
  <c r="I29" i="37"/>
  <c r="E29" i="37"/>
  <c r="T29" i="37"/>
  <c r="U29" i="37" s="1"/>
  <c r="I27" i="37"/>
  <c r="E27" i="37"/>
  <c r="T27" i="37"/>
  <c r="U27" i="37" s="1"/>
  <c r="I25" i="37"/>
  <c r="E25" i="37"/>
  <c r="T25" i="37"/>
  <c r="U25" i="37" s="1"/>
  <c r="I23" i="37"/>
  <c r="E23" i="37"/>
  <c r="T23" i="37"/>
  <c r="U23" i="37" s="1"/>
  <c r="I21" i="37"/>
  <c r="E21" i="37"/>
  <c r="T21" i="37"/>
  <c r="U21" i="37" s="1"/>
  <c r="I19" i="37"/>
  <c r="E19" i="37"/>
  <c r="T19" i="37"/>
  <c r="U19" i="37" s="1"/>
  <c r="I17" i="37"/>
  <c r="E17" i="37"/>
  <c r="T17" i="37"/>
  <c r="U17" i="37" s="1"/>
  <c r="I15" i="37"/>
  <c r="E15" i="37"/>
  <c r="T15" i="37"/>
  <c r="U15" i="37" s="1"/>
  <c r="I13" i="37"/>
  <c r="E13" i="37"/>
  <c r="T13" i="37"/>
  <c r="U13" i="37" s="1"/>
  <c r="I38" i="35"/>
  <c r="E38" i="35"/>
  <c r="T38" i="35"/>
  <c r="U38" i="35" s="1"/>
  <c r="T29" i="33"/>
  <c r="U29" i="33" s="1"/>
  <c r="R29" i="33"/>
  <c r="S29" i="33" s="1"/>
  <c r="T31" i="33"/>
  <c r="U31" i="33" s="1"/>
  <c r="R31" i="33"/>
  <c r="S31" i="33" s="1"/>
  <c r="T33" i="33"/>
  <c r="U33" i="33" s="1"/>
  <c r="R33" i="33"/>
  <c r="S33" i="33" s="1"/>
  <c r="T35" i="33"/>
  <c r="U35" i="33" s="1"/>
  <c r="R35" i="33"/>
  <c r="S35" i="33" s="1"/>
  <c r="T12" i="35"/>
  <c r="U12" i="35" s="1"/>
  <c r="R12" i="35"/>
  <c r="S12" i="35" s="1"/>
  <c r="T14" i="35"/>
  <c r="U14" i="35" s="1"/>
  <c r="R14" i="35"/>
  <c r="S14" i="35" s="1"/>
  <c r="T16" i="35"/>
  <c r="U16" i="35" s="1"/>
  <c r="R16" i="35"/>
  <c r="S16" i="35" s="1"/>
  <c r="T18" i="35"/>
  <c r="U18" i="35" s="1"/>
  <c r="R18" i="35"/>
  <c r="S18" i="35" s="1"/>
  <c r="T20" i="35"/>
  <c r="U20" i="35" s="1"/>
  <c r="R20" i="35"/>
  <c r="S20" i="35" s="1"/>
  <c r="T22" i="35"/>
  <c r="U22" i="35" s="1"/>
  <c r="T24" i="35"/>
  <c r="U24" i="35" s="1"/>
  <c r="T26" i="35"/>
  <c r="U26" i="35" s="1"/>
  <c r="T28" i="35"/>
  <c r="U28" i="35" s="1"/>
  <c r="T30" i="35"/>
  <c r="U30" i="35" s="1"/>
  <c r="T32" i="35"/>
  <c r="U32" i="35" s="1"/>
  <c r="T34" i="35"/>
  <c r="U34" i="35" s="1"/>
  <c r="T36" i="35"/>
  <c r="U36" i="35" s="1"/>
  <c r="K19" i="1"/>
  <c r="L19" i="1" s="1"/>
  <c r="I19" i="1"/>
  <c r="J19" i="1" s="1"/>
  <c r="E19" i="1"/>
  <c r="K18" i="1"/>
  <c r="L18" i="1" s="1"/>
  <c r="I18" i="1"/>
  <c r="J18" i="1" s="1"/>
  <c r="E18" i="1"/>
  <c r="F18" i="1" s="1"/>
  <c r="K17" i="1"/>
  <c r="L17" i="1" s="1"/>
  <c r="I17" i="1"/>
  <c r="E17" i="1"/>
  <c r="K16" i="1"/>
  <c r="L16" i="1" s="1"/>
  <c r="I16" i="1"/>
  <c r="J16" i="1" s="1"/>
  <c r="E16" i="1"/>
  <c r="F16" i="1" s="1"/>
  <c r="K15" i="1"/>
  <c r="L15" i="1" s="1"/>
  <c r="I15" i="1"/>
  <c r="J15" i="1" s="1"/>
  <c r="E15" i="1"/>
  <c r="K14" i="1"/>
  <c r="L14" i="1" s="1"/>
  <c r="I14" i="1"/>
  <c r="J14" i="1" s="1"/>
  <c r="E14" i="1"/>
  <c r="U14" i="1" s="1"/>
  <c r="V14" i="1" s="1"/>
  <c r="K13" i="1"/>
  <c r="L13" i="1" s="1"/>
  <c r="I13" i="1"/>
  <c r="E13" i="1"/>
  <c r="K12" i="1"/>
  <c r="L12" i="1" s="1"/>
  <c r="I12" i="1"/>
  <c r="J12" i="1" s="1"/>
  <c r="E12" i="1"/>
  <c r="F12" i="1" s="1"/>
  <c r="K11" i="1"/>
  <c r="L11" i="1" s="1"/>
  <c r="I11" i="1"/>
  <c r="J11" i="1" s="1"/>
  <c r="E11" i="1"/>
  <c r="F11" i="1" s="1"/>
  <c r="K10" i="1"/>
  <c r="L10" i="1" s="1"/>
  <c r="I10" i="1"/>
  <c r="J10" i="1" s="1"/>
  <c r="U12" i="1"/>
  <c r="V12" i="1" s="1"/>
  <c r="G14" i="19"/>
  <c r="G18" i="19"/>
  <c r="G22" i="19"/>
  <c r="G26" i="19"/>
  <c r="G30" i="19"/>
  <c r="G34" i="19"/>
  <c r="G38" i="19"/>
  <c r="G14" i="17"/>
  <c r="G18" i="17"/>
  <c r="G22" i="17"/>
  <c r="G26" i="17"/>
  <c r="G30" i="17"/>
  <c r="G34" i="17"/>
  <c r="G38" i="17"/>
  <c r="G12" i="55"/>
  <c r="E36" i="55"/>
  <c r="E34" i="55"/>
  <c r="E32" i="55"/>
  <c r="E30" i="55"/>
  <c r="E28" i="55"/>
  <c r="E26" i="55"/>
  <c r="L24" i="55"/>
  <c r="N24" i="55" s="1"/>
  <c r="O24" i="55" s="1"/>
  <c r="E24" i="55"/>
  <c r="L22" i="55"/>
  <c r="N22" i="55" s="1"/>
  <c r="O22" i="55" s="1"/>
  <c r="E22" i="55"/>
  <c r="L20" i="55"/>
  <c r="N20" i="55" s="1"/>
  <c r="O20" i="55" s="1"/>
  <c r="E20" i="55"/>
  <c r="L18" i="55"/>
  <c r="N18" i="55" s="1"/>
  <c r="O18" i="55" s="1"/>
  <c r="E18" i="55"/>
  <c r="L16" i="55"/>
  <c r="N16" i="55" s="1"/>
  <c r="O16" i="55" s="1"/>
  <c r="E16" i="55"/>
  <c r="L14" i="55"/>
  <c r="N14" i="55" s="1"/>
  <c r="O14" i="55" s="1"/>
  <c r="E14" i="55"/>
  <c r="L12" i="55"/>
  <c r="N12" i="55" s="1"/>
  <c r="O12" i="55" s="1"/>
  <c r="E12" i="55"/>
  <c r="L10" i="55"/>
  <c r="N10" i="55" s="1"/>
  <c r="O10" i="55" s="1"/>
  <c r="E10" i="55"/>
  <c r="L38" i="17"/>
  <c r="E38" i="17"/>
  <c r="L36" i="17"/>
  <c r="N36" i="17" s="1"/>
  <c r="O36" i="17" s="1"/>
  <c r="E36" i="17"/>
  <c r="L34" i="17"/>
  <c r="N34" i="17" s="1"/>
  <c r="O34" i="17" s="1"/>
  <c r="E34" i="17"/>
  <c r="L32" i="17"/>
  <c r="E32" i="17"/>
  <c r="L30" i="17"/>
  <c r="E30" i="17"/>
  <c r="L28" i="17"/>
  <c r="N28" i="17" s="1"/>
  <c r="O28" i="17" s="1"/>
  <c r="E28" i="17"/>
  <c r="L26" i="17"/>
  <c r="P26" i="17" s="1"/>
  <c r="Q26" i="17" s="1"/>
  <c r="E26" i="17"/>
  <c r="L24" i="17"/>
  <c r="P24" i="17" s="1"/>
  <c r="Q24" i="17" s="1"/>
  <c r="E24" i="17"/>
  <c r="L22" i="17"/>
  <c r="N22" i="17" s="1"/>
  <c r="O22" i="17" s="1"/>
  <c r="E22" i="17"/>
  <c r="L20" i="17"/>
  <c r="N20" i="17" s="1"/>
  <c r="O20" i="17" s="1"/>
  <c r="E20" i="17"/>
  <c r="L18" i="17"/>
  <c r="N18" i="17" s="1"/>
  <c r="O18" i="17" s="1"/>
  <c r="E18" i="17"/>
  <c r="L16" i="17"/>
  <c r="N16" i="17" s="1"/>
  <c r="O16" i="17" s="1"/>
  <c r="E16" i="17"/>
  <c r="L14" i="17"/>
  <c r="N14" i="17" s="1"/>
  <c r="O14" i="17" s="1"/>
  <c r="E14" i="17"/>
  <c r="L12" i="17"/>
  <c r="N12" i="17" s="1"/>
  <c r="O12" i="17" s="1"/>
  <c r="E12" i="17"/>
  <c r="L38" i="19"/>
  <c r="P38" i="19" s="1"/>
  <c r="Q38" i="19" s="1"/>
  <c r="E38" i="19"/>
  <c r="L36" i="19"/>
  <c r="N36" i="19" s="1"/>
  <c r="O36" i="19" s="1"/>
  <c r="E36" i="19"/>
  <c r="L34" i="19"/>
  <c r="E34" i="19"/>
  <c r="L32" i="19"/>
  <c r="N32" i="19" s="1"/>
  <c r="O32" i="19" s="1"/>
  <c r="E32" i="19"/>
  <c r="L30" i="19"/>
  <c r="N30" i="19" s="1"/>
  <c r="O30" i="19" s="1"/>
  <c r="E30" i="19"/>
  <c r="L28" i="19"/>
  <c r="E28" i="19"/>
  <c r="L26" i="19"/>
  <c r="E26" i="19"/>
  <c r="L24" i="19"/>
  <c r="N24" i="19" s="1"/>
  <c r="O24" i="19" s="1"/>
  <c r="E24" i="19"/>
  <c r="L22" i="19"/>
  <c r="P22" i="19" s="1"/>
  <c r="Q22" i="19" s="1"/>
  <c r="E22" i="19"/>
  <c r="L20" i="19"/>
  <c r="P20" i="19" s="1"/>
  <c r="Q20" i="19" s="1"/>
  <c r="E20" i="19"/>
  <c r="L18" i="19"/>
  <c r="N18" i="19" s="1"/>
  <c r="O18" i="19" s="1"/>
  <c r="E18" i="19"/>
  <c r="L16" i="19"/>
  <c r="N16" i="19" s="1"/>
  <c r="O16" i="19" s="1"/>
  <c r="E16" i="19"/>
  <c r="L14" i="19"/>
  <c r="E14" i="19"/>
  <c r="L12" i="19"/>
  <c r="N12" i="19" s="1"/>
  <c r="O12" i="19" s="1"/>
  <c r="E12" i="19"/>
  <c r="G10" i="1"/>
  <c r="H10" i="1" s="1"/>
  <c r="P16" i="55"/>
  <c r="Q16" i="55" s="1"/>
  <c r="R14" i="55"/>
  <c r="S14" i="55" s="1"/>
  <c r="R10" i="55"/>
  <c r="S10" i="55" s="1"/>
  <c r="I38" i="17"/>
  <c r="E18" i="2"/>
  <c r="F18" i="2" s="1"/>
  <c r="N12" i="29" l="1"/>
  <c r="O12" i="29" s="1"/>
  <c r="M12" i="29"/>
  <c r="N14" i="29"/>
  <c r="O14" i="29" s="1"/>
  <c r="P14" i="29"/>
  <c r="Q14" i="29" s="1"/>
  <c r="N18" i="29"/>
  <c r="O18" i="29" s="1"/>
  <c r="P18" i="29"/>
  <c r="Q18" i="29" s="1"/>
  <c r="N20" i="29"/>
  <c r="O20" i="29" s="1"/>
  <c r="M20" i="29"/>
  <c r="N22" i="29"/>
  <c r="O22" i="29" s="1"/>
  <c r="P22" i="29"/>
  <c r="Q22" i="29" s="1"/>
  <c r="N24" i="29"/>
  <c r="O24" i="29" s="1"/>
  <c r="M24" i="29"/>
  <c r="N30" i="29"/>
  <c r="O30" i="29" s="1"/>
  <c r="M30" i="29"/>
  <c r="P30" i="29"/>
  <c r="Q30" i="29" s="1"/>
  <c r="N34" i="29"/>
  <c r="O34" i="29" s="1"/>
  <c r="M34" i="29"/>
  <c r="N9" i="31"/>
  <c r="O9" i="31" s="1"/>
  <c r="P9" i="31"/>
  <c r="Q9" i="31" s="1"/>
  <c r="N11" i="31"/>
  <c r="O11" i="31" s="1"/>
  <c r="M11" i="31"/>
  <c r="N13" i="31"/>
  <c r="O13" i="31" s="1"/>
  <c r="P13" i="31"/>
  <c r="Q13" i="31" s="1"/>
  <c r="N15" i="31"/>
  <c r="O15" i="31" s="1"/>
  <c r="M15" i="31"/>
  <c r="N21" i="31"/>
  <c r="O21" i="31" s="1"/>
  <c r="P21" i="31"/>
  <c r="Q21" i="31" s="1"/>
  <c r="N27" i="31"/>
  <c r="O27" i="31" s="1"/>
  <c r="M27" i="31"/>
  <c r="N29" i="31"/>
  <c r="O29" i="31" s="1"/>
  <c r="P29" i="31"/>
  <c r="Q29" i="31" s="1"/>
  <c r="N31" i="31"/>
  <c r="O31" i="31" s="1"/>
  <c r="M31" i="31"/>
  <c r="N33" i="31"/>
  <c r="O33" i="31" s="1"/>
  <c r="P33" i="31"/>
  <c r="Q33" i="31" s="1"/>
  <c r="N35" i="31"/>
  <c r="O35" i="31" s="1"/>
  <c r="M35" i="31"/>
  <c r="N11" i="33"/>
  <c r="O11" i="33" s="1"/>
  <c r="M11" i="33"/>
  <c r="N17" i="33"/>
  <c r="O17" i="33" s="1"/>
  <c r="P17" i="33"/>
  <c r="Q17" i="33" s="1"/>
  <c r="N21" i="33"/>
  <c r="O21" i="33" s="1"/>
  <c r="P21" i="33"/>
  <c r="Q21" i="33" s="1"/>
  <c r="N23" i="33"/>
  <c r="O23" i="33" s="1"/>
  <c r="M23" i="33"/>
  <c r="M24" i="33"/>
  <c r="P24" i="33"/>
  <c r="Q24" i="33" s="1"/>
  <c r="N25" i="33"/>
  <c r="O25" i="33" s="1"/>
  <c r="P25" i="33"/>
  <c r="Q25" i="33" s="1"/>
  <c r="M31" i="33"/>
  <c r="P31" i="33"/>
  <c r="Q31" i="33" s="1"/>
  <c r="M35" i="33"/>
  <c r="P35" i="33"/>
  <c r="Q35" i="33" s="1"/>
  <c r="M14" i="35"/>
  <c r="P14" i="35"/>
  <c r="Q14" i="35" s="1"/>
  <c r="M18" i="35"/>
  <c r="P18" i="35"/>
  <c r="Q18" i="35" s="1"/>
  <c r="M39" i="37"/>
  <c r="P39" i="37"/>
  <c r="Q39" i="37" s="1"/>
  <c r="N21" i="21"/>
  <c r="O21" i="21" s="1"/>
  <c r="P21" i="21"/>
  <c r="Q21" i="21" s="1"/>
  <c r="N25" i="21"/>
  <c r="O25" i="21" s="1"/>
  <c r="M25" i="21"/>
  <c r="N29" i="21"/>
  <c r="O29" i="21" s="1"/>
  <c r="P29" i="21"/>
  <c r="Q29" i="21" s="1"/>
  <c r="N33" i="21"/>
  <c r="O33" i="21" s="1"/>
  <c r="M33" i="21"/>
  <c r="N37" i="21"/>
  <c r="O37" i="21" s="1"/>
  <c r="P37" i="21"/>
  <c r="Q37" i="21" s="1"/>
  <c r="M19" i="19"/>
  <c r="N19" i="19"/>
  <c r="O19" i="19" s="1"/>
  <c r="G37" i="55"/>
  <c r="R37" i="55"/>
  <c r="S37" i="55" s="1"/>
  <c r="G35" i="55"/>
  <c r="R35" i="55"/>
  <c r="S35" i="55" s="1"/>
  <c r="G34" i="55"/>
  <c r="R34" i="55"/>
  <c r="S34" i="55" s="1"/>
  <c r="G33" i="55"/>
  <c r="R33" i="55"/>
  <c r="S33" i="55" s="1"/>
  <c r="G31" i="55"/>
  <c r="R31" i="55"/>
  <c r="S31" i="55" s="1"/>
  <c r="G30" i="55"/>
  <c r="R30" i="55"/>
  <c r="S30" i="55" s="1"/>
  <c r="M36" i="19"/>
  <c r="M38" i="19"/>
  <c r="R36" i="55"/>
  <c r="S36" i="55" s="1"/>
  <c r="R28" i="55"/>
  <c r="S28" i="55" s="1"/>
  <c r="M17" i="21"/>
  <c r="P13" i="21"/>
  <c r="Q13" i="21" s="1"/>
  <c r="N39" i="37"/>
  <c r="O39" i="37" s="1"/>
  <c r="M35" i="37"/>
  <c r="P31" i="37"/>
  <c r="Q31" i="37" s="1"/>
  <c r="M27" i="37"/>
  <c r="P23" i="37"/>
  <c r="Q23" i="37" s="1"/>
  <c r="M19" i="37"/>
  <c r="P15" i="37"/>
  <c r="Q15" i="37" s="1"/>
  <c r="M38" i="35"/>
  <c r="P28" i="35"/>
  <c r="Q28" i="35" s="1"/>
  <c r="M26" i="35"/>
  <c r="P24" i="35"/>
  <c r="Q24" i="35" s="1"/>
  <c r="N18" i="35"/>
  <c r="O18" i="35" s="1"/>
  <c r="N14" i="35"/>
  <c r="O14" i="35" s="1"/>
  <c r="N35" i="33"/>
  <c r="O35" i="33" s="1"/>
  <c r="N31" i="33"/>
  <c r="O31" i="33" s="1"/>
  <c r="M26" i="33"/>
  <c r="N24" i="33"/>
  <c r="O24" i="33" s="1"/>
  <c r="M27" i="19"/>
  <c r="N27" i="19"/>
  <c r="O27" i="19" s="1"/>
  <c r="N16" i="29"/>
  <c r="O16" i="29" s="1"/>
  <c r="M16" i="29"/>
  <c r="N26" i="29"/>
  <c r="O26" i="29" s="1"/>
  <c r="P26" i="29"/>
  <c r="Q26" i="29" s="1"/>
  <c r="N28" i="29"/>
  <c r="O28" i="29" s="1"/>
  <c r="M28" i="29"/>
  <c r="N32" i="29"/>
  <c r="O32" i="29" s="1"/>
  <c r="P32" i="29"/>
  <c r="Q32" i="29" s="1"/>
  <c r="M32" i="29"/>
  <c r="N36" i="29"/>
  <c r="O36" i="29" s="1"/>
  <c r="P36" i="29"/>
  <c r="Q36" i="29" s="1"/>
  <c r="N38" i="29"/>
  <c r="O38" i="29" s="1"/>
  <c r="M38" i="29"/>
  <c r="N17" i="31"/>
  <c r="O17" i="31" s="1"/>
  <c r="P17" i="31"/>
  <c r="Q17" i="31" s="1"/>
  <c r="N19" i="31"/>
  <c r="O19" i="31" s="1"/>
  <c r="M19" i="31"/>
  <c r="N23" i="31"/>
  <c r="O23" i="31" s="1"/>
  <c r="M23" i="31"/>
  <c r="N25" i="31"/>
  <c r="O25" i="31" s="1"/>
  <c r="P25" i="31"/>
  <c r="Q25" i="31" s="1"/>
  <c r="N9" i="33"/>
  <c r="O9" i="33" s="1"/>
  <c r="P9" i="33"/>
  <c r="Q9" i="33" s="1"/>
  <c r="N13" i="33"/>
  <c r="O13" i="33" s="1"/>
  <c r="P13" i="33"/>
  <c r="Q13" i="33" s="1"/>
  <c r="N15" i="33"/>
  <c r="O15" i="33" s="1"/>
  <c r="M15" i="33"/>
  <c r="N19" i="33"/>
  <c r="O19" i="33" s="1"/>
  <c r="M19" i="33"/>
  <c r="N27" i="33"/>
  <c r="O27" i="33" s="1"/>
  <c r="M27" i="33"/>
  <c r="N29" i="33"/>
  <c r="O29" i="33" s="1"/>
  <c r="P29" i="33"/>
  <c r="Q29" i="33" s="1"/>
  <c r="N30" i="35"/>
  <c r="O30" i="35" s="1"/>
  <c r="P30" i="35"/>
  <c r="Q30" i="35" s="1"/>
  <c r="N34" i="35"/>
  <c r="O34" i="35" s="1"/>
  <c r="P34" i="35"/>
  <c r="Q34" i="35" s="1"/>
  <c r="M15" i="19"/>
  <c r="N15" i="19"/>
  <c r="O15" i="19" s="1"/>
  <c r="G29" i="55"/>
  <c r="R29" i="55"/>
  <c r="S29" i="55" s="1"/>
  <c r="G27" i="55"/>
  <c r="R27" i="55"/>
  <c r="S27" i="55" s="1"/>
  <c r="G26" i="55"/>
  <c r="R26" i="55"/>
  <c r="S26" i="55" s="1"/>
  <c r="G25" i="55"/>
  <c r="R25" i="55"/>
  <c r="S25" i="55" s="1"/>
  <c r="G23" i="55"/>
  <c r="R23" i="55"/>
  <c r="S23" i="55" s="1"/>
  <c r="G21" i="55"/>
  <c r="R21" i="55"/>
  <c r="S21" i="55" s="1"/>
  <c r="G19" i="55"/>
  <c r="R19" i="55"/>
  <c r="S19" i="55" s="1"/>
  <c r="G17" i="55"/>
  <c r="R17" i="55"/>
  <c r="S17" i="55" s="1"/>
  <c r="G15" i="55"/>
  <c r="R15" i="55"/>
  <c r="S15" i="55" s="1"/>
  <c r="G28" i="2"/>
  <c r="H28" i="2" s="1"/>
  <c r="P28" i="29"/>
  <c r="Q28" i="29" s="1"/>
  <c r="M26" i="29"/>
  <c r="P24" i="29"/>
  <c r="Q24" i="29" s="1"/>
  <c r="M22" i="29"/>
  <c r="P20" i="29"/>
  <c r="Q20" i="29" s="1"/>
  <c r="M18" i="29"/>
  <c r="P16" i="29"/>
  <c r="Q16" i="29" s="1"/>
  <c r="M14" i="29"/>
  <c r="P12" i="29"/>
  <c r="Q12" i="29" s="1"/>
  <c r="G20" i="2"/>
  <c r="H20" i="2" s="1"/>
  <c r="J37" i="6"/>
  <c r="K37" i="6" s="1"/>
  <c r="F37" i="6"/>
  <c r="J36" i="6"/>
  <c r="K36" i="6" s="1"/>
  <c r="F36" i="6"/>
  <c r="F35" i="6"/>
  <c r="G35" i="6" s="1"/>
  <c r="F34" i="6"/>
  <c r="G34" i="6" s="1"/>
  <c r="F33" i="6"/>
  <c r="G33" i="6" s="1"/>
  <c r="F32" i="6"/>
  <c r="G32" i="6" s="1"/>
  <c r="F31" i="6"/>
  <c r="G31" i="6" s="1"/>
  <c r="F30" i="6"/>
  <c r="G30" i="6" s="1"/>
  <c r="F29" i="6"/>
  <c r="G29" i="6" s="1"/>
  <c r="F28" i="6"/>
  <c r="G28" i="6" s="1"/>
  <c r="F27" i="6"/>
  <c r="G27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8" i="6"/>
  <c r="G18" i="6" s="1"/>
  <c r="F17" i="6"/>
  <c r="G17" i="6" s="1"/>
  <c r="F16" i="6"/>
  <c r="G16" i="6" s="1"/>
  <c r="F15" i="6"/>
  <c r="G15" i="6" s="1"/>
  <c r="F14" i="6"/>
  <c r="G14" i="6" s="1"/>
  <c r="F13" i="6"/>
  <c r="G13" i="6" s="1"/>
  <c r="F12" i="6"/>
  <c r="G12" i="6" s="1"/>
  <c r="G32" i="2"/>
  <c r="H32" i="2" s="1"/>
  <c r="G24" i="2"/>
  <c r="H24" i="2" s="1"/>
  <c r="E16" i="2"/>
  <c r="N37" i="17"/>
  <c r="O37" i="17" s="1"/>
  <c r="M37" i="17"/>
  <c r="P37" i="17"/>
  <c r="Q37" i="17" s="1"/>
  <c r="M14" i="2"/>
  <c r="F14" i="2"/>
  <c r="U14" i="2"/>
  <c r="V14" i="2" s="1"/>
  <c r="P28" i="17"/>
  <c r="Q28" i="17" s="1"/>
  <c r="N26" i="17"/>
  <c r="O26" i="17" s="1"/>
  <c r="N22" i="19"/>
  <c r="O22" i="19" s="1"/>
  <c r="R22" i="17"/>
  <c r="S22" i="17" s="1"/>
  <c r="R26" i="33"/>
  <c r="S26" i="33" s="1"/>
  <c r="R24" i="33"/>
  <c r="S24" i="33" s="1"/>
  <c r="J37" i="8"/>
  <c r="K37" i="8" s="1"/>
  <c r="J36" i="8"/>
  <c r="K36" i="8" s="1"/>
  <c r="J35" i="8"/>
  <c r="K35" i="8" s="1"/>
  <c r="J34" i="8"/>
  <c r="K34" i="8" s="1"/>
  <c r="J33" i="8"/>
  <c r="K33" i="8" s="1"/>
  <c r="J32" i="8"/>
  <c r="K32" i="8" s="1"/>
  <c r="J31" i="8"/>
  <c r="K31" i="8" s="1"/>
  <c r="J30" i="8"/>
  <c r="K30" i="8" s="1"/>
  <c r="F29" i="8"/>
  <c r="G29" i="8" s="1"/>
  <c r="F27" i="8"/>
  <c r="G27" i="8" s="1"/>
  <c r="F25" i="8"/>
  <c r="G25" i="8" s="1"/>
  <c r="F23" i="8"/>
  <c r="G23" i="8" s="1"/>
  <c r="F21" i="8"/>
  <c r="G21" i="8" s="1"/>
  <c r="F19" i="8"/>
  <c r="G19" i="8" s="1"/>
  <c r="F17" i="8"/>
  <c r="G17" i="8" s="1"/>
  <c r="G34" i="2"/>
  <c r="H34" i="2" s="1"/>
  <c r="G30" i="2"/>
  <c r="H30" i="2" s="1"/>
  <c r="G26" i="2"/>
  <c r="H26" i="2" s="1"/>
  <c r="G22" i="2"/>
  <c r="H22" i="2" s="1"/>
  <c r="G18" i="2"/>
  <c r="H18" i="2" s="1"/>
  <c r="M16" i="17"/>
  <c r="M18" i="55"/>
  <c r="P34" i="17"/>
  <c r="Q34" i="17" s="1"/>
  <c r="P18" i="17"/>
  <c r="Q18" i="17" s="1"/>
  <c r="N38" i="19"/>
  <c r="O38" i="19" s="1"/>
  <c r="P19" i="41"/>
  <c r="Q19" i="41" s="1"/>
  <c r="M23" i="55"/>
  <c r="P23" i="55"/>
  <c r="Q23" i="55" s="1"/>
  <c r="N23" i="55"/>
  <c r="O23" i="55" s="1"/>
  <c r="N13" i="55"/>
  <c r="O13" i="55" s="1"/>
  <c r="M13" i="55"/>
  <c r="P13" i="55"/>
  <c r="Q13" i="55" s="1"/>
  <c r="N39" i="17"/>
  <c r="O39" i="17" s="1"/>
  <c r="M39" i="17"/>
  <c r="P39" i="17"/>
  <c r="Q39" i="17" s="1"/>
  <c r="R14" i="19"/>
  <c r="S14" i="19" s="1"/>
  <c r="R25" i="37"/>
  <c r="S25" i="37" s="1"/>
  <c r="R24" i="37"/>
  <c r="S24" i="37" s="1"/>
  <c r="R21" i="37"/>
  <c r="S21" i="37" s="1"/>
  <c r="R20" i="37"/>
  <c r="S20" i="37" s="1"/>
  <c r="R17" i="37"/>
  <c r="S17" i="37" s="1"/>
  <c r="R16" i="37"/>
  <c r="S16" i="37" s="1"/>
  <c r="R13" i="37"/>
  <c r="S13" i="37" s="1"/>
  <c r="R12" i="37"/>
  <c r="S12" i="37" s="1"/>
  <c r="R36" i="35"/>
  <c r="S36" i="35" s="1"/>
  <c r="R35" i="35"/>
  <c r="S35" i="35" s="1"/>
  <c r="R32" i="35"/>
  <c r="S32" i="35" s="1"/>
  <c r="R31" i="35"/>
  <c r="S31" i="35" s="1"/>
  <c r="R28" i="35"/>
  <c r="S28" i="35" s="1"/>
  <c r="R27" i="35"/>
  <c r="S27" i="35" s="1"/>
  <c r="R24" i="35"/>
  <c r="S24" i="35" s="1"/>
  <c r="R23" i="35"/>
  <c r="S23" i="35" s="1"/>
  <c r="P36" i="19"/>
  <c r="Q36" i="19" s="1"/>
  <c r="P12" i="17"/>
  <c r="Q12" i="17" s="1"/>
  <c r="M10" i="55"/>
  <c r="P24" i="55"/>
  <c r="Q24" i="55" s="1"/>
  <c r="P12" i="55"/>
  <c r="Q12" i="55" s="1"/>
  <c r="M26" i="17"/>
  <c r="P22" i="17"/>
  <c r="Q22" i="17" s="1"/>
  <c r="P14" i="17"/>
  <c r="Q14" i="17" s="1"/>
  <c r="G30" i="1"/>
  <c r="H30" i="1" s="1"/>
  <c r="F15" i="1"/>
  <c r="U15" i="1"/>
  <c r="V15" i="1" s="1"/>
  <c r="F19" i="1"/>
  <c r="U19" i="1"/>
  <c r="V19" i="1" s="1"/>
  <c r="N14" i="19"/>
  <c r="O14" i="19" s="1"/>
  <c r="P14" i="19"/>
  <c r="Q14" i="19" s="1"/>
  <c r="G34" i="21"/>
  <c r="R34" i="21"/>
  <c r="S34" i="21" s="1"/>
  <c r="G32" i="21"/>
  <c r="R32" i="21"/>
  <c r="S32" i="21" s="1"/>
  <c r="G30" i="21"/>
  <c r="R30" i="21"/>
  <c r="S30" i="21" s="1"/>
  <c r="G28" i="21"/>
  <c r="R28" i="21"/>
  <c r="S28" i="21" s="1"/>
  <c r="G18" i="21"/>
  <c r="R18" i="21"/>
  <c r="S18" i="21" s="1"/>
  <c r="G16" i="21"/>
  <c r="R16" i="21"/>
  <c r="S16" i="21" s="1"/>
  <c r="G14" i="21"/>
  <c r="R14" i="21"/>
  <c r="S14" i="21" s="1"/>
  <c r="G12" i="21"/>
  <c r="R12" i="21"/>
  <c r="S12" i="21" s="1"/>
  <c r="G32" i="37"/>
  <c r="R32" i="37"/>
  <c r="S32" i="37" s="1"/>
  <c r="G30" i="37"/>
  <c r="R30" i="37"/>
  <c r="S30" i="37" s="1"/>
  <c r="G28" i="37"/>
  <c r="R28" i="37"/>
  <c r="S28" i="37" s="1"/>
  <c r="G26" i="37"/>
  <c r="R26" i="37"/>
  <c r="S26" i="37" s="1"/>
  <c r="R22" i="37"/>
  <c r="S22" i="37" s="1"/>
  <c r="G22" i="37"/>
  <c r="R18" i="37"/>
  <c r="S18" i="37" s="1"/>
  <c r="G18" i="37"/>
  <c r="R14" i="37"/>
  <c r="S14" i="37" s="1"/>
  <c r="G14" i="37"/>
  <c r="R37" i="35"/>
  <c r="S37" i="35" s="1"/>
  <c r="G37" i="35"/>
  <c r="R33" i="35"/>
  <c r="S33" i="35" s="1"/>
  <c r="G33" i="35"/>
  <c r="R29" i="35"/>
  <c r="S29" i="35" s="1"/>
  <c r="G29" i="35"/>
  <c r="R25" i="35"/>
  <c r="S25" i="35" s="1"/>
  <c r="G25" i="35"/>
  <c r="L26" i="55"/>
  <c r="P26" i="55" s="1"/>
  <c r="Q26" i="55" s="1"/>
  <c r="L28" i="55"/>
  <c r="P28" i="55" s="1"/>
  <c r="Q28" i="55" s="1"/>
  <c r="L30" i="55"/>
  <c r="N30" i="55" s="1"/>
  <c r="O30" i="55" s="1"/>
  <c r="L32" i="55"/>
  <c r="L34" i="55"/>
  <c r="N34" i="55" s="1"/>
  <c r="O34" i="55" s="1"/>
  <c r="L36" i="55"/>
  <c r="R34" i="35"/>
  <c r="S34" i="35" s="1"/>
  <c r="R30" i="35"/>
  <c r="S30" i="35" s="1"/>
  <c r="R26" i="35"/>
  <c r="S26" i="35" s="1"/>
  <c r="R22" i="35"/>
  <c r="S22" i="35" s="1"/>
  <c r="R38" i="35"/>
  <c r="S38" i="35" s="1"/>
  <c r="R15" i="37"/>
  <c r="S15" i="37" s="1"/>
  <c r="R19" i="37"/>
  <c r="S19" i="37" s="1"/>
  <c r="R23" i="37"/>
  <c r="S23" i="37" s="1"/>
  <c r="R27" i="37"/>
  <c r="S27" i="37" s="1"/>
  <c r="R29" i="37"/>
  <c r="S29" i="37" s="1"/>
  <c r="R33" i="21"/>
  <c r="S33" i="21" s="1"/>
  <c r="R35" i="21"/>
  <c r="S35" i="21" s="1"/>
  <c r="R37" i="21"/>
  <c r="S37" i="21" s="1"/>
  <c r="E27" i="55"/>
  <c r="E29" i="55"/>
  <c r="E31" i="55"/>
  <c r="E33" i="55"/>
  <c r="E35" i="55"/>
  <c r="E37" i="55"/>
  <c r="P37" i="55"/>
  <c r="Q37" i="55" s="1"/>
  <c r="P33" i="55"/>
  <c r="Q33" i="55" s="1"/>
  <c r="P29" i="55"/>
  <c r="Q29" i="55" s="1"/>
  <c r="P27" i="19"/>
  <c r="Q27" i="19" s="1"/>
  <c r="P19" i="19"/>
  <c r="Q19" i="19" s="1"/>
  <c r="P15" i="19"/>
  <c r="Q15" i="19" s="1"/>
  <c r="E22" i="35"/>
  <c r="L22" i="35"/>
  <c r="I21" i="35"/>
  <c r="R21" i="35"/>
  <c r="S21" i="35" s="1"/>
  <c r="L21" i="35"/>
  <c r="T21" i="35"/>
  <c r="U21" i="35" s="1"/>
  <c r="L19" i="35"/>
  <c r="E19" i="35"/>
  <c r="L17" i="35"/>
  <c r="E17" i="35"/>
  <c r="L15" i="35"/>
  <c r="E15" i="35"/>
  <c r="L13" i="35"/>
  <c r="E13" i="35"/>
  <c r="L11" i="35"/>
  <c r="E11" i="35"/>
  <c r="L34" i="33"/>
  <c r="E34" i="33"/>
  <c r="L32" i="33"/>
  <c r="E32" i="33"/>
  <c r="R30" i="19"/>
  <c r="S30" i="19" s="1"/>
  <c r="R18" i="19"/>
  <c r="S18" i="19" s="1"/>
  <c r="G10" i="2"/>
  <c r="E10" i="2"/>
  <c r="K10" i="2"/>
  <c r="L10" i="2" s="1"/>
  <c r="G11" i="2"/>
  <c r="K11" i="2"/>
  <c r="L11" i="2" s="1"/>
  <c r="G12" i="2"/>
  <c r="K12" i="2"/>
  <c r="L12" i="2" s="1"/>
  <c r="G13" i="2"/>
  <c r="K13" i="2"/>
  <c r="L13" i="2" s="1"/>
  <c r="G14" i="2"/>
  <c r="K14" i="2"/>
  <c r="L14" i="2" s="1"/>
  <c r="G15" i="2"/>
  <c r="K15" i="2"/>
  <c r="L15" i="2" s="1"/>
  <c r="G16" i="2"/>
  <c r="K16" i="2"/>
  <c r="L16" i="2" s="1"/>
  <c r="G17" i="2"/>
  <c r="K17" i="2"/>
  <c r="L17" i="2" s="1"/>
  <c r="I18" i="2"/>
  <c r="E19" i="2"/>
  <c r="I19" i="2"/>
  <c r="J19" i="2" s="1"/>
  <c r="E20" i="2"/>
  <c r="I20" i="2"/>
  <c r="E21" i="2"/>
  <c r="I21" i="2"/>
  <c r="J21" i="2" s="1"/>
  <c r="E22" i="2"/>
  <c r="I22" i="2"/>
  <c r="E23" i="2"/>
  <c r="I23" i="2"/>
  <c r="J23" i="2" s="1"/>
  <c r="E24" i="2"/>
  <c r="I24" i="2"/>
  <c r="E25" i="2"/>
  <c r="I25" i="2"/>
  <c r="J25" i="2" s="1"/>
  <c r="E26" i="2"/>
  <c r="I26" i="2"/>
  <c r="E27" i="2"/>
  <c r="I27" i="2"/>
  <c r="J27" i="2" s="1"/>
  <c r="E28" i="2"/>
  <c r="I28" i="2"/>
  <c r="E29" i="2"/>
  <c r="I29" i="2"/>
  <c r="J29" i="2" s="1"/>
  <c r="E30" i="2"/>
  <c r="I30" i="2"/>
  <c r="E31" i="2"/>
  <c r="I31" i="2"/>
  <c r="J31" i="2" s="1"/>
  <c r="E32" i="2"/>
  <c r="I32" i="2"/>
  <c r="E33" i="2"/>
  <c r="I33" i="2"/>
  <c r="J33" i="2" s="1"/>
  <c r="E34" i="2"/>
  <c r="I34" i="2"/>
  <c r="E35" i="2"/>
  <c r="I35" i="2"/>
  <c r="J35" i="2" s="1"/>
  <c r="E36" i="2"/>
  <c r="I36" i="2"/>
  <c r="E37" i="2"/>
  <c r="I37" i="2"/>
  <c r="J37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F10" i="8"/>
  <c r="J10" i="8"/>
  <c r="K10" i="8" s="1"/>
  <c r="F11" i="8"/>
  <c r="J11" i="8"/>
  <c r="K11" i="8" s="1"/>
  <c r="F12" i="8"/>
  <c r="J12" i="8"/>
  <c r="K12" i="8" s="1"/>
  <c r="F13" i="8"/>
  <c r="J13" i="8"/>
  <c r="K13" i="8" s="1"/>
  <c r="F14" i="8"/>
  <c r="J14" i="8"/>
  <c r="K14" i="8" s="1"/>
  <c r="F15" i="8"/>
  <c r="J15" i="8"/>
  <c r="K15" i="8" s="1"/>
  <c r="F16" i="8"/>
  <c r="J16" i="8"/>
  <c r="K16" i="8" s="1"/>
  <c r="D10" i="8"/>
  <c r="D11" i="8"/>
  <c r="D12" i="8"/>
  <c r="D13" i="8"/>
  <c r="D14" i="8"/>
  <c r="D15" i="8"/>
  <c r="D16" i="8"/>
  <c r="D17" i="8"/>
  <c r="H17" i="8"/>
  <c r="D18" i="8"/>
  <c r="H18" i="8"/>
  <c r="D19" i="8"/>
  <c r="H19" i="8"/>
  <c r="D20" i="8"/>
  <c r="H20" i="8"/>
  <c r="D21" i="8"/>
  <c r="H21" i="8"/>
  <c r="D22" i="8"/>
  <c r="H22" i="8"/>
  <c r="D23" i="8"/>
  <c r="H23" i="8"/>
  <c r="D24" i="8"/>
  <c r="H24" i="8"/>
  <c r="D25" i="8"/>
  <c r="H25" i="8"/>
  <c r="D26" i="8"/>
  <c r="H26" i="8"/>
  <c r="D27" i="8"/>
  <c r="H27" i="8"/>
  <c r="D28" i="8"/>
  <c r="H28" i="8"/>
  <c r="D29" i="8"/>
  <c r="H29" i="8"/>
  <c r="D30" i="8"/>
  <c r="H30" i="8"/>
  <c r="D31" i="8"/>
  <c r="H31" i="8"/>
  <c r="D32" i="8"/>
  <c r="H32" i="8"/>
  <c r="D33" i="8"/>
  <c r="H33" i="8"/>
  <c r="D34" i="8"/>
  <c r="H34" i="8"/>
  <c r="D35" i="8"/>
  <c r="H35" i="8"/>
  <c r="D36" i="8"/>
  <c r="H36" i="8"/>
  <c r="D37" i="8"/>
  <c r="H37" i="8"/>
  <c r="D8" i="25"/>
  <c r="H8" i="25"/>
  <c r="D9" i="25"/>
  <c r="H9" i="25"/>
  <c r="D10" i="25"/>
  <c r="H10" i="25"/>
  <c r="D11" i="25"/>
  <c r="H11" i="25"/>
  <c r="D12" i="25"/>
  <c r="H12" i="25"/>
  <c r="D13" i="25"/>
  <c r="H13" i="25"/>
  <c r="D14" i="25"/>
  <c r="H14" i="25"/>
  <c r="D15" i="25"/>
  <c r="H15" i="25"/>
  <c r="D16" i="25"/>
  <c r="H16" i="25"/>
  <c r="D17" i="25"/>
  <c r="H17" i="25"/>
  <c r="D18" i="25"/>
  <c r="H18" i="25"/>
  <c r="D19" i="25"/>
  <c r="H19" i="25"/>
  <c r="D20" i="25"/>
  <c r="H20" i="25"/>
  <c r="D21" i="25"/>
  <c r="H21" i="25"/>
  <c r="D22" i="25"/>
  <c r="H22" i="25"/>
  <c r="D23" i="25"/>
  <c r="H23" i="25"/>
  <c r="D24" i="25"/>
  <c r="H24" i="25"/>
  <c r="D25" i="25"/>
  <c r="H25" i="25"/>
  <c r="D26" i="25"/>
  <c r="H26" i="25"/>
  <c r="D27" i="25"/>
  <c r="H27" i="25"/>
  <c r="D28" i="25"/>
  <c r="H28" i="25"/>
  <c r="D29" i="25"/>
  <c r="H29" i="25"/>
  <c r="D30" i="25"/>
  <c r="H30" i="25"/>
  <c r="D31" i="25"/>
  <c r="H31" i="25"/>
  <c r="D32" i="25"/>
  <c r="H32" i="25"/>
  <c r="D33" i="25"/>
  <c r="H33" i="25"/>
  <c r="D34" i="25"/>
  <c r="H34" i="25"/>
  <c r="D35" i="25"/>
  <c r="H35" i="25"/>
  <c r="D14" i="11"/>
  <c r="H14" i="11"/>
  <c r="D15" i="11"/>
  <c r="H15" i="11"/>
  <c r="D16" i="11"/>
  <c r="H16" i="11"/>
  <c r="D17" i="11"/>
  <c r="H17" i="11"/>
  <c r="D18" i="11"/>
  <c r="H18" i="11"/>
  <c r="D19" i="11"/>
  <c r="H19" i="11"/>
  <c r="D20" i="11"/>
  <c r="H20" i="11"/>
  <c r="D21" i="11"/>
  <c r="H21" i="11"/>
  <c r="D22" i="11"/>
  <c r="H22" i="11"/>
  <c r="D23" i="11"/>
  <c r="H23" i="11"/>
  <c r="D24" i="11"/>
  <c r="H24" i="11"/>
  <c r="D25" i="11"/>
  <c r="H25" i="11"/>
  <c r="D26" i="11"/>
  <c r="H26" i="11"/>
  <c r="D27" i="11"/>
  <c r="H27" i="11"/>
  <c r="D28" i="11"/>
  <c r="H28" i="11"/>
  <c r="D29" i="11"/>
  <c r="H29" i="11"/>
  <c r="D30" i="11"/>
  <c r="H30" i="11"/>
  <c r="D31" i="11"/>
  <c r="H31" i="11"/>
  <c r="D32" i="11"/>
  <c r="J29" i="8"/>
  <c r="K29" i="8" s="1"/>
  <c r="J28" i="8"/>
  <c r="K28" i="8" s="1"/>
  <c r="J27" i="8"/>
  <c r="K27" i="8" s="1"/>
  <c r="J26" i="8"/>
  <c r="K26" i="8" s="1"/>
  <c r="J25" i="8"/>
  <c r="K25" i="8" s="1"/>
  <c r="J24" i="8"/>
  <c r="K24" i="8" s="1"/>
  <c r="J23" i="8"/>
  <c r="K23" i="8" s="1"/>
  <c r="J22" i="8"/>
  <c r="K22" i="8" s="1"/>
  <c r="J21" i="8"/>
  <c r="K21" i="8" s="1"/>
  <c r="J20" i="8"/>
  <c r="K20" i="8" s="1"/>
  <c r="J19" i="8"/>
  <c r="K19" i="8" s="1"/>
  <c r="J18" i="8"/>
  <c r="K18" i="8" s="1"/>
  <c r="J17" i="8"/>
  <c r="K17" i="8" s="1"/>
  <c r="H16" i="8"/>
  <c r="I16" i="8" s="1"/>
  <c r="H14" i="8"/>
  <c r="I14" i="8" s="1"/>
  <c r="H12" i="8"/>
  <c r="I12" i="8" s="1"/>
  <c r="H10" i="8"/>
  <c r="I10" i="8" s="1"/>
  <c r="G37" i="2"/>
  <c r="G35" i="2"/>
  <c r="G33" i="2"/>
  <c r="G31" i="2"/>
  <c r="G29" i="2"/>
  <c r="G27" i="2"/>
  <c r="G25" i="2"/>
  <c r="G23" i="2"/>
  <c r="G21" i="2"/>
  <c r="G19" i="2"/>
  <c r="E17" i="2"/>
  <c r="E15" i="2"/>
  <c r="E13" i="2"/>
  <c r="E11" i="2"/>
  <c r="N39" i="19"/>
  <c r="O39" i="19" s="1"/>
  <c r="P39" i="19"/>
  <c r="Q39" i="19" s="1"/>
  <c r="M39" i="19"/>
  <c r="N35" i="19"/>
  <c r="O35" i="19" s="1"/>
  <c r="M35" i="19"/>
  <c r="P35" i="19"/>
  <c r="Q35" i="19" s="1"/>
  <c r="R34" i="17"/>
  <c r="S34" i="17" s="1"/>
  <c r="R38" i="19"/>
  <c r="S38" i="19" s="1"/>
  <c r="R34" i="19"/>
  <c r="S34" i="19" s="1"/>
  <c r="M12" i="19"/>
  <c r="P10" i="55"/>
  <c r="Q10" i="55" s="1"/>
  <c r="P14" i="55"/>
  <c r="Q14" i="55" s="1"/>
  <c r="N28" i="55"/>
  <c r="O28" i="55" s="1"/>
  <c r="P20" i="55"/>
  <c r="Q20" i="55" s="1"/>
  <c r="M12" i="55"/>
  <c r="P30" i="19"/>
  <c r="Q30" i="19" s="1"/>
  <c r="P18" i="19"/>
  <c r="Q18" i="19" s="1"/>
  <c r="M19" i="1"/>
  <c r="O19" i="1" s="1"/>
  <c r="P19" i="1" s="1"/>
  <c r="M15" i="1"/>
  <c r="M19" i="41"/>
  <c r="R36" i="21"/>
  <c r="S36" i="21" s="1"/>
  <c r="R26" i="21"/>
  <c r="S26" i="21" s="1"/>
  <c r="R24" i="21"/>
  <c r="S24" i="21" s="1"/>
  <c r="R22" i="21"/>
  <c r="S22" i="21" s="1"/>
  <c r="R20" i="21"/>
  <c r="S20" i="21" s="1"/>
  <c r="R10" i="21"/>
  <c r="S10" i="21" s="1"/>
  <c r="R38" i="37"/>
  <c r="S38" i="37" s="1"/>
  <c r="R36" i="37"/>
  <c r="S36" i="37" s="1"/>
  <c r="R34" i="37"/>
  <c r="S34" i="37" s="1"/>
  <c r="G37" i="1"/>
  <c r="H37" i="1" s="1"/>
  <c r="G22" i="1"/>
  <c r="H22" i="1" s="1"/>
  <c r="N20" i="19"/>
  <c r="O20" i="19" s="1"/>
  <c r="M20" i="19"/>
  <c r="N26" i="19"/>
  <c r="O26" i="19" s="1"/>
  <c r="P26" i="19"/>
  <c r="Q26" i="19" s="1"/>
  <c r="N28" i="19"/>
  <c r="O28" i="19" s="1"/>
  <c r="M28" i="19"/>
  <c r="N34" i="19"/>
  <c r="O34" i="19" s="1"/>
  <c r="P34" i="19"/>
  <c r="Q34" i="19" s="1"/>
  <c r="M26" i="55"/>
  <c r="N32" i="55"/>
  <c r="O32" i="55" s="1"/>
  <c r="P32" i="55"/>
  <c r="Q32" i="55" s="1"/>
  <c r="M34" i="55"/>
  <c r="P24" i="19"/>
  <c r="Q24" i="19" s="1"/>
  <c r="P30" i="55"/>
  <c r="Q30" i="55" s="1"/>
  <c r="M28" i="55"/>
  <c r="M22" i="19"/>
  <c r="N24" i="17"/>
  <c r="O24" i="17" s="1"/>
  <c r="M24" i="17"/>
  <c r="N30" i="17"/>
  <c r="O30" i="17" s="1"/>
  <c r="P30" i="17"/>
  <c r="Q30" i="17" s="1"/>
  <c r="N32" i="17"/>
  <c r="O32" i="17" s="1"/>
  <c r="M32" i="17"/>
  <c r="N38" i="17"/>
  <c r="O38" i="17" s="1"/>
  <c r="P38" i="17"/>
  <c r="Q38" i="17" s="1"/>
  <c r="J13" i="1"/>
  <c r="S13" i="1"/>
  <c r="T13" i="1" s="1"/>
  <c r="O12" i="2"/>
  <c r="P12" i="2" s="1"/>
  <c r="N12" i="2"/>
  <c r="M15" i="39"/>
  <c r="P15" i="39"/>
  <c r="Q15" i="39" s="1"/>
  <c r="N15" i="39"/>
  <c r="O15" i="39" s="1"/>
  <c r="N16" i="39"/>
  <c r="O16" i="39" s="1"/>
  <c r="P16" i="39"/>
  <c r="Q16" i="39" s="1"/>
  <c r="M16" i="39"/>
  <c r="M17" i="39"/>
  <c r="P17" i="39"/>
  <c r="Q17" i="39" s="1"/>
  <c r="N18" i="39"/>
  <c r="O18" i="39" s="1"/>
  <c r="M18" i="39"/>
  <c r="P18" i="39"/>
  <c r="Q18" i="39" s="1"/>
  <c r="M19" i="39"/>
  <c r="P19" i="39"/>
  <c r="Q19" i="39" s="1"/>
  <c r="N19" i="39"/>
  <c r="O19" i="39" s="1"/>
  <c r="N20" i="39"/>
  <c r="O20" i="39" s="1"/>
  <c r="P20" i="39"/>
  <c r="Q20" i="39" s="1"/>
  <c r="M20" i="39"/>
  <c r="M21" i="39"/>
  <c r="P21" i="39"/>
  <c r="Q21" i="39" s="1"/>
  <c r="N21" i="39"/>
  <c r="O21" i="39" s="1"/>
  <c r="N22" i="39"/>
  <c r="O22" i="39" s="1"/>
  <c r="M22" i="39"/>
  <c r="M23" i="39"/>
  <c r="P23" i="39"/>
  <c r="Q23" i="39" s="1"/>
  <c r="N23" i="39"/>
  <c r="O23" i="39" s="1"/>
  <c r="N24" i="39"/>
  <c r="O24" i="39" s="1"/>
  <c r="P24" i="39"/>
  <c r="Q24" i="39" s="1"/>
  <c r="M24" i="39"/>
  <c r="M25" i="39"/>
  <c r="P25" i="39"/>
  <c r="Q25" i="39" s="1"/>
  <c r="N25" i="39"/>
  <c r="O25" i="39" s="1"/>
  <c r="N26" i="39"/>
  <c r="O26" i="39" s="1"/>
  <c r="M26" i="39"/>
  <c r="P26" i="39"/>
  <c r="Q26" i="39" s="1"/>
  <c r="M27" i="39"/>
  <c r="P27" i="39"/>
  <c r="Q27" i="39" s="1"/>
  <c r="N27" i="39"/>
  <c r="O27" i="39" s="1"/>
  <c r="N28" i="39"/>
  <c r="O28" i="39" s="1"/>
  <c r="P28" i="39"/>
  <c r="Q28" i="39" s="1"/>
  <c r="M29" i="39"/>
  <c r="P29" i="39"/>
  <c r="Q29" i="39" s="1"/>
  <c r="N29" i="39"/>
  <c r="O29" i="39" s="1"/>
  <c r="N30" i="39"/>
  <c r="O30" i="39" s="1"/>
  <c r="M30" i="39"/>
  <c r="P30" i="39"/>
  <c r="Q30" i="39" s="1"/>
  <c r="M31" i="39"/>
  <c r="P31" i="39"/>
  <c r="Q31" i="39" s="1"/>
  <c r="N31" i="39"/>
  <c r="O31" i="39" s="1"/>
  <c r="N32" i="39"/>
  <c r="O32" i="39" s="1"/>
  <c r="P32" i="39"/>
  <c r="Q32" i="39" s="1"/>
  <c r="M32" i="39"/>
  <c r="M33" i="39"/>
  <c r="P33" i="39"/>
  <c r="Q33" i="39" s="1"/>
  <c r="N34" i="39"/>
  <c r="O34" i="39" s="1"/>
  <c r="M34" i="39"/>
  <c r="P34" i="39"/>
  <c r="Q34" i="39" s="1"/>
  <c r="M35" i="39"/>
  <c r="P35" i="39"/>
  <c r="Q35" i="39" s="1"/>
  <c r="N35" i="39"/>
  <c r="O35" i="39" s="1"/>
  <c r="N36" i="39"/>
  <c r="O36" i="39" s="1"/>
  <c r="P36" i="39"/>
  <c r="Q36" i="39" s="1"/>
  <c r="M36" i="39"/>
  <c r="M37" i="39"/>
  <c r="P37" i="39"/>
  <c r="Q37" i="39" s="1"/>
  <c r="N37" i="39"/>
  <c r="O37" i="39" s="1"/>
  <c r="N38" i="39"/>
  <c r="O38" i="39" s="1"/>
  <c r="M38" i="39"/>
  <c r="M39" i="39"/>
  <c r="P39" i="39"/>
  <c r="Q39" i="39" s="1"/>
  <c r="N39" i="39"/>
  <c r="O39" i="39" s="1"/>
  <c r="N40" i="39"/>
  <c r="O40" i="39" s="1"/>
  <c r="P40" i="39"/>
  <c r="Q40" i="39" s="1"/>
  <c r="M40" i="39"/>
  <c r="M41" i="39"/>
  <c r="P41" i="39"/>
  <c r="Q41" i="39" s="1"/>
  <c r="N41" i="39"/>
  <c r="O41" i="39" s="1"/>
  <c r="N42" i="39"/>
  <c r="O42" i="39" s="1"/>
  <c r="M42" i="39"/>
  <c r="P42" i="39"/>
  <c r="Q42" i="39" s="1"/>
  <c r="N14" i="13"/>
  <c r="O14" i="13" s="1"/>
  <c r="P14" i="13"/>
  <c r="Q14" i="13" s="1"/>
  <c r="M14" i="13"/>
  <c r="M15" i="13"/>
  <c r="P15" i="13"/>
  <c r="Q15" i="13" s="1"/>
  <c r="N15" i="13"/>
  <c r="O15" i="13" s="1"/>
  <c r="N16" i="13"/>
  <c r="O16" i="13" s="1"/>
  <c r="P16" i="13"/>
  <c r="Q16" i="13" s="1"/>
  <c r="M16" i="13"/>
  <c r="M17" i="13"/>
  <c r="P17" i="13"/>
  <c r="Q17" i="13" s="1"/>
  <c r="N18" i="13"/>
  <c r="O18" i="13" s="1"/>
  <c r="P18" i="13"/>
  <c r="Q18" i="13" s="1"/>
  <c r="M18" i="13"/>
  <c r="M19" i="13"/>
  <c r="P19" i="13"/>
  <c r="Q19" i="13" s="1"/>
  <c r="N19" i="13"/>
  <c r="O19" i="13" s="1"/>
  <c r="N20" i="13"/>
  <c r="O20" i="13" s="1"/>
  <c r="P20" i="13"/>
  <c r="Q20" i="13" s="1"/>
  <c r="M20" i="13"/>
  <c r="M21" i="13"/>
  <c r="P21" i="13"/>
  <c r="Q21" i="13" s="1"/>
  <c r="N22" i="13"/>
  <c r="O22" i="13" s="1"/>
  <c r="P22" i="13"/>
  <c r="Q22" i="13" s="1"/>
  <c r="M22" i="13"/>
  <c r="M23" i="13"/>
  <c r="P23" i="13"/>
  <c r="Q23" i="13" s="1"/>
  <c r="N23" i="13"/>
  <c r="O23" i="13" s="1"/>
  <c r="N24" i="13"/>
  <c r="O24" i="13" s="1"/>
  <c r="P24" i="13"/>
  <c r="Q24" i="13" s="1"/>
  <c r="M24" i="13"/>
  <c r="M25" i="13"/>
  <c r="P25" i="13"/>
  <c r="Q25" i="13" s="1"/>
  <c r="N26" i="13"/>
  <c r="O26" i="13" s="1"/>
  <c r="P26" i="13"/>
  <c r="Q26" i="13" s="1"/>
  <c r="M26" i="13"/>
  <c r="M27" i="13"/>
  <c r="P27" i="13"/>
  <c r="Q27" i="13" s="1"/>
  <c r="N27" i="13"/>
  <c r="O27" i="13" s="1"/>
  <c r="N28" i="13"/>
  <c r="O28" i="13" s="1"/>
  <c r="P28" i="13"/>
  <c r="Q28" i="13" s="1"/>
  <c r="M28" i="13"/>
  <c r="M29" i="13"/>
  <c r="P29" i="13"/>
  <c r="Q29" i="13" s="1"/>
  <c r="N30" i="13"/>
  <c r="O30" i="13" s="1"/>
  <c r="P30" i="13"/>
  <c r="Q30" i="13" s="1"/>
  <c r="M30" i="13"/>
  <c r="M31" i="13"/>
  <c r="P31" i="13"/>
  <c r="Q31" i="13" s="1"/>
  <c r="N31" i="13"/>
  <c r="O31" i="13" s="1"/>
  <c r="N32" i="13"/>
  <c r="O32" i="13" s="1"/>
  <c r="M32" i="13"/>
  <c r="M33" i="13"/>
  <c r="N33" i="13"/>
  <c r="O33" i="13" s="1"/>
  <c r="P33" i="13"/>
  <c r="Q33" i="13" s="1"/>
  <c r="M34" i="13"/>
  <c r="P34" i="13"/>
  <c r="Q34" i="13" s="1"/>
  <c r="N35" i="13"/>
  <c r="O35" i="13" s="1"/>
  <c r="P35" i="13"/>
  <c r="Q35" i="13" s="1"/>
  <c r="M35" i="13"/>
  <c r="M36" i="13"/>
  <c r="P36" i="13"/>
  <c r="Q36" i="13" s="1"/>
  <c r="N37" i="13"/>
  <c r="O37" i="13" s="1"/>
  <c r="P37" i="13"/>
  <c r="Q37" i="13" s="1"/>
  <c r="M37" i="13"/>
  <c r="M38" i="13"/>
  <c r="P38" i="13"/>
  <c r="Q38" i="13" s="1"/>
  <c r="N39" i="13"/>
  <c r="O39" i="13" s="1"/>
  <c r="P39" i="13"/>
  <c r="Q39" i="13" s="1"/>
  <c r="M39" i="13"/>
  <c r="M40" i="13"/>
  <c r="P40" i="13"/>
  <c r="Q40" i="13" s="1"/>
  <c r="N41" i="13"/>
  <c r="O41" i="13" s="1"/>
  <c r="P41" i="13"/>
  <c r="Q41" i="13" s="1"/>
  <c r="M41" i="13"/>
  <c r="N33" i="11"/>
  <c r="O33" i="11" s="1"/>
  <c r="P33" i="11"/>
  <c r="Q33" i="11" s="1"/>
  <c r="M33" i="11"/>
  <c r="M34" i="11"/>
  <c r="P34" i="11"/>
  <c r="Q34" i="11" s="1"/>
  <c r="N35" i="11"/>
  <c r="O35" i="11" s="1"/>
  <c r="P35" i="11"/>
  <c r="Q35" i="11" s="1"/>
  <c r="M35" i="11"/>
  <c r="M36" i="11"/>
  <c r="P36" i="11"/>
  <c r="Q36" i="11" s="1"/>
  <c r="N37" i="11"/>
  <c r="O37" i="11" s="1"/>
  <c r="P37" i="11"/>
  <c r="Q37" i="11" s="1"/>
  <c r="M37" i="11"/>
  <c r="M38" i="11"/>
  <c r="P38" i="11"/>
  <c r="Q38" i="11" s="1"/>
  <c r="N39" i="11"/>
  <c r="O39" i="11" s="1"/>
  <c r="P39" i="11"/>
  <c r="Q39" i="11" s="1"/>
  <c r="M39" i="11"/>
  <c r="M40" i="11"/>
  <c r="P40" i="11"/>
  <c r="Q40" i="11" s="1"/>
  <c r="N41" i="11"/>
  <c r="O41" i="11" s="1"/>
  <c r="P41" i="11"/>
  <c r="Q41" i="11" s="1"/>
  <c r="M41" i="11"/>
  <c r="M12" i="15"/>
  <c r="P12" i="15"/>
  <c r="Q12" i="15" s="1"/>
  <c r="N13" i="15"/>
  <c r="O13" i="15" s="1"/>
  <c r="P13" i="15"/>
  <c r="Q13" i="15" s="1"/>
  <c r="M13" i="15"/>
  <c r="M14" i="15"/>
  <c r="P14" i="15"/>
  <c r="Q14" i="15" s="1"/>
  <c r="N15" i="15"/>
  <c r="O15" i="15" s="1"/>
  <c r="P15" i="15"/>
  <c r="Q15" i="15" s="1"/>
  <c r="M15" i="15"/>
  <c r="M16" i="15"/>
  <c r="P16" i="15"/>
  <c r="Q16" i="15" s="1"/>
  <c r="N17" i="15"/>
  <c r="O17" i="15" s="1"/>
  <c r="P17" i="15"/>
  <c r="Q17" i="15" s="1"/>
  <c r="M17" i="15"/>
  <c r="M18" i="15"/>
  <c r="P18" i="15"/>
  <c r="Q18" i="15" s="1"/>
  <c r="N19" i="15"/>
  <c r="O19" i="15" s="1"/>
  <c r="P19" i="15"/>
  <c r="Q19" i="15" s="1"/>
  <c r="M19" i="15"/>
  <c r="M20" i="15"/>
  <c r="P20" i="15"/>
  <c r="Q20" i="15" s="1"/>
  <c r="N21" i="15"/>
  <c r="O21" i="15" s="1"/>
  <c r="P21" i="15"/>
  <c r="Q21" i="15" s="1"/>
  <c r="M21" i="15"/>
  <c r="M22" i="15"/>
  <c r="P22" i="15"/>
  <c r="Q22" i="15" s="1"/>
  <c r="N23" i="15"/>
  <c r="O23" i="15" s="1"/>
  <c r="P23" i="15"/>
  <c r="Q23" i="15" s="1"/>
  <c r="M23" i="15"/>
  <c r="M24" i="15"/>
  <c r="P24" i="15"/>
  <c r="Q24" i="15" s="1"/>
  <c r="N25" i="15"/>
  <c r="O25" i="15" s="1"/>
  <c r="P25" i="15"/>
  <c r="Q25" i="15" s="1"/>
  <c r="M25" i="15"/>
  <c r="M26" i="15"/>
  <c r="P26" i="15"/>
  <c r="Q26" i="15" s="1"/>
  <c r="N27" i="15"/>
  <c r="O27" i="15" s="1"/>
  <c r="P27" i="15"/>
  <c r="Q27" i="15" s="1"/>
  <c r="M27" i="15"/>
  <c r="M28" i="15"/>
  <c r="P28" i="15"/>
  <c r="Q28" i="15" s="1"/>
  <c r="N29" i="15"/>
  <c r="O29" i="15" s="1"/>
  <c r="P29" i="15"/>
  <c r="Q29" i="15" s="1"/>
  <c r="M29" i="15"/>
  <c r="M30" i="15"/>
  <c r="P30" i="15"/>
  <c r="Q30" i="15" s="1"/>
  <c r="N31" i="15"/>
  <c r="O31" i="15" s="1"/>
  <c r="P31" i="15"/>
  <c r="Q31" i="15" s="1"/>
  <c r="M31" i="15"/>
  <c r="M32" i="15"/>
  <c r="P32" i="15"/>
  <c r="Q32" i="15" s="1"/>
  <c r="N33" i="15"/>
  <c r="O33" i="15" s="1"/>
  <c r="P33" i="15"/>
  <c r="Q33" i="15" s="1"/>
  <c r="M33" i="15"/>
  <c r="M34" i="15"/>
  <c r="P34" i="15"/>
  <c r="Q34" i="15" s="1"/>
  <c r="N35" i="15"/>
  <c r="O35" i="15" s="1"/>
  <c r="P35" i="15"/>
  <c r="Q35" i="15" s="1"/>
  <c r="M35" i="15"/>
  <c r="M36" i="15"/>
  <c r="P36" i="15"/>
  <c r="Q36" i="15" s="1"/>
  <c r="N37" i="15"/>
  <c r="O37" i="15" s="1"/>
  <c r="P37" i="15"/>
  <c r="Q37" i="15" s="1"/>
  <c r="M37" i="15"/>
  <c r="M38" i="15"/>
  <c r="P38" i="15"/>
  <c r="Q38" i="15" s="1"/>
  <c r="N39" i="15"/>
  <c r="O39" i="15" s="1"/>
  <c r="P39" i="15"/>
  <c r="Q39" i="15" s="1"/>
  <c r="M39" i="15"/>
  <c r="M10" i="4"/>
  <c r="P10" i="4"/>
  <c r="Q10" i="4" s="1"/>
  <c r="N11" i="4"/>
  <c r="O11" i="4" s="1"/>
  <c r="P11" i="4"/>
  <c r="Q11" i="4" s="1"/>
  <c r="M12" i="4"/>
  <c r="P12" i="4"/>
  <c r="Q12" i="4" s="1"/>
  <c r="N13" i="4"/>
  <c r="O13" i="4" s="1"/>
  <c r="P13" i="4"/>
  <c r="Q13" i="4" s="1"/>
  <c r="M14" i="4"/>
  <c r="P14" i="4"/>
  <c r="Q14" i="4" s="1"/>
  <c r="M15" i="4"/>
  <c r="P15" i="4"/>
  <c r="Q15" i="4" s="1"/>
  <c r="N16" i="4"/>
  <c r="O16" i="4" s="1"/>
  <c r="P16" i="4"/>
  <c r="Q16" i="4" s="1"/>
  <c r="M17" i="4"/>
  <c r="P17" i="4"/>
  <c r="Q17" i="4" s="1"/>
  <c r="N18" i="4"/>
  <c r="O18" i="4" s="1"/>
  <c r="P18" i="4"/>
  <c r="Q18" i="4" s="1"/>
  <c r="M19" i="4"/>
  <c r="P19" i="4"/>
  <c r="Q19" i="4" s="1"/>
  <c r="N20" i="4"/>
  <c r="O20" i="4" s="1"/>
  <c r="P20" i="4"/>
  <c r="Q20" i="4" s="1"/>
  <c r="M21" i="4"/>
  <c r="P21" i="4"/>
  <c r="Q21" i="4" s="1"/>
  <c r="N22" i="4"/>
  <c r="O22" i="4" s="1"/>
  <c r="P22" i="4"/>
  <c r="Q22" i="4" s="1"/>
  <c r="M23" i="4"/>
  <c r="P23" i="4"/>
  <c r="Q23" i="4" s="1"/>
  <c r="N24" i="4"/>
  <c r="O24" i="4" s="1"/>
  <c r="P24" i="4"/>
  <c r="Q24" i="4" s="1"/>
  <c r="M25" i="4"/>
  <c r="P25" i="4"/>
  <c r="Q25" i="4" s="1"/>
  <c r="N26" i="4"/>
  <c r="O26" i="4" s="1"/>
  <c r="P26" i="4"/>
  <c r="Q26" i="4" s="1"/>
  <c r="M27" i="4"/>
  <c r="P27" i="4"/>
  <c r="Q27" i="4" s="1"/>
  <c r="N28" i="4"/>
  <c r="O28" i="4" s="1"/>
  <c r="P28" i="4"/>
  <c r="Q28" i="4" s="1"/>
  <c r="M29" i="4"/>
  <c r="P29" i="4"/>
  <c r="Q29" i="4" s="1"/>
  <c r="N30" i="4"/>
  <c r="O30" i="4" s="1"/>
  <c r="P30" i="4"/>
  <c r="Q30" i="4" s="1"/>
  <c r="M31" i="4"/>
  <c r="P31" i="4"/>
  <c r="Q31" i="4" s="1"/>
  <c r="N32" i="4"/>
  <c r="O32" i="4" s="1"/>
  <c r="P32" i="4"/>
  <c r="Q32" i="4" s="1"/>
  <c r="M33" i="4"/>
  <c r="P33" i="4"/>
  <c r="Q33" i="4" s="1"/>
  <c r="N34" i="4"/>
  <c r="O34" i="4" s="1"/>
  <c r="P34" i="4"/>
  <c r="Q34" i="4" s="1"/>
  <c r="M35" i="4"/>
  <c r="P35" i="4"/>
  <c r="Q35" i="4" s="1"/>
  <c r="N36" i="4"/>
  <c r="O36" i="4" s="1"/>
  <c r="P36" i="4"/>
  <c r="Q36" i="4" s="1"/>
  <c r="M37" i="4"/>
  <c r="P37" i="4"/>
  <c r="Q37" i="4" s="1"/>
  <c r="N15" i="41"/>
  <c r="O15" i="41" s="1"/>
  <c r="P15" i="41"/>
  <c r="Q15" i="41" s="1"/>
  <c r="M16" i="41"/>
  <c r="P16" i="41"/>
  <c r="Q16" i="41" s="1"/>
  <c r="N17" i="41"/>
  <c r="O17" i="41" s="1"/>
  <c r="P17" i="41"/>
  <c r="Q17" i="41" s="1"/>
  <c r="M18" i="41"/>
  <c r="P18" i="41"/>
  <c r="Q18" i="41" s="1"/>
  <c r="N20" i="41"/>
  <c r="O20" i="41" s="1"/>
  <c r="P20" i="41"/>
  <c r="Q20" i="41" s="1"/>
  <c r="N22" i="41"/>
  <c r="O22" i="41" s="1"/>
  <c r="P22" i="41"/>
  <c r="Q22" i="41" s="1"/>
  <c r="N24" i="41"/>
  <c r="O24" i="41" s="1"/>
  <c r="P24" i="41"/>
  <c r="Q24" i="41" s="1"/>
  <c r="N26" i="41"/>
  <c r="O26" i="41" s="1"/>
  <c r="P26" i="41"/>
  <c r="Q26" i="41" s="1"/>
  <c r="N28" i="41"/>
  <c r="O28" i="41" s="1"/>
  <c r="P28" i="41"/>
  <c r="Q28" i="41" s="1"/>
  <c r="N30" i="41"/>
  <c r="O30" i="41" s="1"/>
  <c r="P30" i="41"/>
  <c r="Q30" i="41" s="1"/>
  <c r="N32" i="41"/>
  <c r="O32" i="41" s="1"/>
  <c r="P32" i="41"/>
  <c r="Q32" i="41" s="1"/>
  <c r="N34" i="41"/>
  <c r="O34" i="41" s="1"/>
  <c r="P34" i="41"/>
  <c r="Q34" i="41" s="1"/>
  <c r="N36" i="41"/>
  <c r="O36" i="41" s="1"/>
  <c r="P36" i="41"/>
  <c r="Q36" i="41" s="1"/>
  <c r="N38" i="41"/>
  <c r="O38" i="41" s="1"/>
  <c r="P38" i="41"/>
  <c r="Q38" i="41" s="1"/>
  <c r="N40" i="41"/>
  <c r="O40" i="41" s="1"/>
  <c r="P40" i="41"/>
  <c r="Q40" i="41" s="1"/>
  <c r="N12" i="43"/>
  <c r="O12" i="43" s="1"/>
  <c r="P12" i="43"/>
  <c r="Q12" i="43" s="1"/>
  <c r="N14" i="43"/>
  <c r="O14" i="43" s="1"/>
  <c r="P14" i="43"/>
  <c r="Q14" i="43" s="1"/>
  <c r="N16" i="43"/>
  <c r="O16" i="43" s="1"/>
  <c r="P16" i="43"/>
  <c r="Q16" i="43" s="1"/>
  <c r="N18" i="43"/>
  <c r="O18" i="43" s="1"/>
  <c r="P18" i="43"/>
  <c r="Q18" i="43" s="1"/>
  <c r="N20" i="43"/>
  <c r="O20" i="43" s="1"/>
  <c r="P20" i="43"/>
  <c r="Q20" i="43" s="1"/>
  <c r="N22" i="43"/>
  <c r="O22" i="43" s="1"/>
  <c r="P22" i="43"/>
  <c r="Q22" i="43" s="1"/>
  <c r="N24" i="43"/>
  <c r="O24" i="43" s="1"/>
  <c r="P24" i="43"/>
  <c r="Q24" i="43" s="1"/>
  <c r="N26" i="43"/>
  <c r="O26" i="43" s="1"/>
  <c r="P26" i="43"/>
  <c r="Q26" i="43" s="1"/>
  <c r="N28" i="43"/>
  <c r="O28" i="43" s="1"/>
  <c r="P28" i="43"/>
  <c r="Q28" i="43" s="1"/>
  <c r="N30" i="43"/>
  <c r="O30" i="43" s="1"/>
  <c r="P30" i="43"/>
  <c r="Q30" i="43" s="1"/>
  <c r="N32" i="43"/>
  <c r="O32" i="43" s="1"/>
  <c r="P32" i="43"/>
  <c r="Q32" i="43" s="1"/>
  <c r="N34" i="43"/>
  <c r="O34" i="43" s="1"/>
  <c r="P34" i="43"/>
  <c r="Q34" i="43" s="1"/>
  <c r="N36" i="43"/>
  <c r="O36" i="43" s="1"/>
  <c r="P36" i="43"/>
  <c r="Q36" i="43" s="1"/>
  <c r="N38" i="43"/>
  <c r="O38" i="43" s="1"/>
  <c r="P38" i="43"/>
  <c r="Q38" i="43" s="1"/>
  <c r="N8" i="45"/>
  <c r="O8" i="45" s="1"/>
  <c r="P8" i="45"/>
  <c r="Q8" i="45" s="1"/>
  <c r="N10" i="45"/>
  <c r="O10" i="45" s="1"/>
  <c r="P10" i="45"/>
  <c r="Q10" i="45" s="1"/>
  <c r="N12" i="45"/>
  <c r="O12" i="45" s="1"/>
  <c r="P12" i="45"/>
  <c r="Q12" i="45" s="1"/>
  <c r="N14" i="45"/>
  <c r="O14" i="45" s="1"/>
  <c r="P14" i="45"/>
  <c r="Q14" i="45" s="1"/>
  <c r="N16" i="45"/>
  <c r="O16" i="45" s="1"/>
  <c r="P16" i="45"/>
  <c r="Q16" i="45" s="1"/>
  <c r="N18" i="45"/>
  <c r="O18" i="45" s="1"/>
  <c r="P18" i="45"/>
  <c r="Q18" i="45" s="1"/>
  <c r="N20" i="45"/>
  <c r="O20" i="45" s="1"/>
  <c r="P20" i="45"/>
  <c r="Q20" i="45" s="1"/>
  <c r="N22" i="45"/>
  <c r="O22" i="45" s="1"/>
  <c r="P22" i="45"/>
  <c r="Q22" i="45" s="1"/>
  <c r="N24" i="45"/>
  <c r="O24" i="45" s="1"/>
  <c r="P24" i="45"/>
  <c r="Q24" i="45" s="1"/>
  <c r="N26" i="45"/>
  <c r="O26" i="45" s="1"/>
  <c r="P26" i="45"/>
  <c r="Q26" i="45" s="1"/>
  <c r="N28" i="45"/>
  <c r="O28" i="45" s="1"/>
  <c r="P28" i="45"/>
  <c r="Q28" i="45" s="1"/>
  <c r="N30" i="45"/>
  <c r="O30" i="45" s="1"/>
  <c r="P30" i="45"/>
  <c r="Q30" i="45" s="1"/>
  <c r="N32" i="45"/>
  <c r="O32" i="45" s="1"/>
  <c r="P32" i="45"/>
  <c r="Q32" i="45" s="1"/>
  <c r="N34" i="45"/>
  <c r="O34" i="45" s="1"/>
  <c r="P34" i="45"/>
  <c r="Q34" i="45" s="1"/>
  <c r="N8" i="47"/>
  <c r="O8" i="47" s="1"/>
  <c r="P8" i="47"/>
  <c r="Q8" i="47" s="1"/>
  <c r="N10" i="47"/>
  <c r="O10" i="47" s="1"/>
  <c r="P10" i="47"/>
  <c r="Q10" i="47" s="1"/>
  <c r="N12" i="47"/>
  <c r="O12" i="47" s="1"/>
  <c r="P12" i="47"/>
  <c r="Q12" i="47" s="1"/>
  <c r="N14" i="47"/>
  <c r="O14" i="47" s="1"/>
  <c r="P14" i="47"/>
  <c r="Q14" i="47" s="1"/>
  <c r="N16" i="47"/>
  <c r="O16" i="47" s="1"/>
  <c r="P16" i="47"/>
  <c r="Q16" i="47" s="1"/>
  <c r="N18" i="47"/>
  <c r="O18" i="47" s="1"/>
  <c r="P18" i="47"/>
  <c r="Q18" i="47" s="1"/>
  <c r="N20" i="47"/>
  <c r="O20" i="47" s="1"/>
  <c r="P20" i="47"/>
  <c r="Q20" i="47" s="1"/>
  <c r="N22" i="47"/>
  <c r="O22" i="47" s="1"/>
  <c r="P22" i="47"/>
  <c r="Q22" i="47" s="1"/>
  <c r="N24" i="47"/>
  <c r="O24" i="47" s="1"/>
  <c r="P24" i="47"/>
  <c r="Q24" i="47" s="1"/>
  <c r="N26" i="47"/>
  <c r="O26" i="47" s="1"/>
  <c r="P26" i="47"/>
  <c r="Q26" i="47" s="1"/>
  <c r="N28" i="47"/>
  <c r="O28" i="47" s="1"/>
  <c r="P28" i="47"/>
  <c r="Q28" i="47" s="1"/>
  <c r="N30" i="47"/>
  <c r="O30" i="47" s="1"/>
  <c r="P30" i="47"/>
  <c r="Q30" i="47" s="1"/>
  <c r="N32" i="47"/>
  <c r="O32" i="47" s="1"/>
  <c r="P32" i="47"/>
  <c r="Q32" i="47" s="1"/>
  <c r="N34" i="47"/>
  <c r="O34" i="47" s="1"/>
  <c r="P34" i="47"/>
  <c r="Q34" i="47" s="1"/>
  <c r="N8" i="49"/>
  <c r="O8" i="49" s="1"/>
  <c r="P8" i="49"/>
  <c r="Q8" i="49" s="1"/>
  <c r="N10" i="49"/>
  <c r="O10" i="49" s="1"/>
  <c r="P10" i="49"/>
  <c r="Q10" i="49" s="1"/>
  <c r="N12" i="49"/>
  <c r="O12" i="49" s="1"/>
  <c r="P12" i="49"/>
  <c r="Q12" i="49" s="1"/>
  <c r="N14" i="49"/>
  <c r="O14" i="49" s="1"/>
  <c r="P14" i="49"/>
  <c r="Q14" i="49" s="1"/>
  <c r="N16" i="49"/>
  <c r="O16" i="49" s="1"/>
  <c r="P16" i="49"/>
  <c r="Q16" i="49" s="1"/>
  <c r="N18" i="49"/>
  <c r="O18" i="49" s="1"/>
  <c r="P18" i="49"/>
  <c r="Q18" i="49" s="1"/>
  <c r="N20" i="49"/>
  <c r="O20" i="49" s="1"/>
  <c r="P20" i="49"/>
  <c r="Q20" i="49" s="1"/>
  <c r="N22" i="49"/>
  <c r="O22" i="49" s="1"/>
  <c r="P22" i="49"/>
  <c r="Q22" i="49" s="1"/>
  <c r="N24" i="49"/>
  <c r="O24" i="49" s="1"/>
  <c r="P24" i="49"/>
  <c r="Q24" i="49" s="1"/>
  <c r="N26" i="49"/>
  <c r="O26" i="49" s="1"/>
  <c r="P26" i="49"/>
  <c r="Q26" i="49" s="1"/>
  <c r="N28" i="49"/>
  <c r="O28" i="49" s="1"/>
  <c r="P28" i="49"/>
  <c r="Q28" i="49" s="1"/>
  <c r="N30" i="49"/>
  <c r="O30" i="49" s="1"/>
  <c r="P30" i="49"/>
  <c r="Q30" i="49" s="1"/>
  <c r="N32" i="49"/>
  <c r="O32" i="49" s="1"/>
  <c r="P32" i="49"/>
  <c r="Q32" i="49" s="1"/>
  <c r="N34" i="49"/>
  <c r="O34" i="49" s="1"/>
  <c r="P34" i="49"/>
  <c r="Q34" i="49" s="1"/>
  <c r="N8" i="53"/>
  <c r="O8" i="53" s="1"/>
  <c r="P8" i="53"/>
  <c r="Q8" i="53" s="1"/>
  <c r="N10" i="53"/>
  <c r="O10" i="53" s="1"/>
  <c r="P10" i="53"/>
  <c r="Q10" i="53" s="1"/>
  <c r="N12" i="53"/>
  <c r="O12" i="53" s="1"/>
  <c r="P12" i="53"/>
  <c r="Q12" i="53" s="1"/>
  <c r="N14" i="53"/>
  <c r="O14" i="53" s="1"/>
  <c r="P14" i="53"/>
  <c r="Q14" i="53" s="1"/>
  <c r="N16" i="53"/>
  <c r="O16" i="53" s="1"/>
  <c r="P16" i="53"/>
  <c r="Q16" i="53" s="1"/>
  <c r="N18" i="53"/>
  <c r="O18" i="53" s="1"/>
  <c r="P18" i="53"/>
  <c r="Q18" i="53" s="1"/>
  <c r="N20" i="53"/>
  <c r="O20" i="53" s="1"/>
  <c r="P20" i="53"/>
  <c r="Q20" i="53" s="1"/>
  <c r="N22" i="53"/>
  <c r="O22" i="53" s="1"/>
  <c r="P22" i="53"/>
  <c r="Q22" i="53" s="1"/>
  <c r="N24" i="53"/>
  <c r="O24" i="53" s="1"/>
  <c r="P24" i="53"/>
  <c r="Q24" i="53" s="1"/>
  <c r="N26" i="53"/>
  <c r="O26" i="53" s="1"/>
  <c r="P26" i="53"/>
  <c r="Q26" i="53" s="1"/>
  <c r="N28" i="53"/>
  <c r="O28" i="53" s="1"/>
  <c r="P28" i="53"/>
  <c r="Q28" i="53" s="1"/>
  <c r="N30" i="53"/>
  <c r="O30" i="53" s="1"/>
  <c r="P30" i="53"/>
  <c r="Q30" i="53" s="1"/>
  <c r="N32" i="53"/>
  <c r="O32" i="53" s="1"/>
  <c r="P32" i="53"/>
  <c r="Q32" i="53" s="1"/>
  <c r="N34" i="53"/>
  <c r="O34" i="53" s="1"/>
  <c r="P34" i="53"/>
  <c r="Q34" i="53" s="1"/>
  <c r="M9" i="51"/>
  <c r="P9" i="51"/>
  <c r="Q9" i="51" s="1"/>
  <c r="M11" i="51"/>
  <c r="P11" i="51"/>
  <c r="Q11" i="51" s="1"/>
  <c r="M13" i="51"/>
  <c r="P13" i="51"/>
  <c r="Q13" i="51" s="1"/>
  <c r="M15" i="51"/>
  <c r="P15" i="51"/>
  <c r="Q15" i="51" s="1"/>
  <c r="M17" i="51"/>
  <c r="P17" i="51"/>
  <c r="Q17" i="51" s="1"/>
  <c r="M19" i="51"/>
  <c r="P19" i="51"/>
  <c r="Q19" i="51" s="1"/>
  <c r="M21" i="51"/>
  <c r="P21" i="51"/>
  <c r="Q21" i="51" s="1"/>
  <c r="M23" i="51"/>
  <c r="P23" i="51"/>
  <c r="Q23" i="51" s="1"/>
  <c r="M25" i="51"/>
  <c r="P25" i="51"/>
  <c r="Q25" i="51" s="1"/>
  <c r="M27" i="51"/>
  <c r="P27" i="51"/>
  <c r="Q27" i="51" s="1"/>
  <c r="M29" i="51"/>
  <c r="P29" i="51"/>
  <c r="Q29" i="51" s="1"/>
  <c r="M31" i="51"/>
  <c r="P31" i="51"/>
  <c r="Q31" i="51" s="1"/>
  <c r="M33" i="51"/>
  <c r="P33" i="51"/>
  <c r="Q33" i="51" s="1"/>
  <c r="M35" i="51"/>
  <c r="P35" i="51"/>
  <c r="Q35" i="51" s="1"/>
  <c r="N35" i="51"/>
  <c r="O35" i="51" s="1"/>
  <c r="N33" i="51"/>
  <c r="O33" i="51" s="1"/>
  <c r="N31" i="51"/>
  <c r="O31" i="51" s="1"/>
  <c r="N29" i="51"/>
  <c r="O29" i="51" s="1"/>
  <c r="N27" i="51"/>
  <c r="O27" i="51" s="1"/>
  <c r="N25" i="51"/>
  <c r="O25" i="51" s="1"/>
  <c r="N23" i="51"/>
  <c r="O23" i="51" s="1"/>
  <c r="N21" i="51"/>
  <c r="O21" i="51" s="1"/>
  <c r="N19" i="51"/>
  <c r="O19" i="51" s="1"/>
  <c r="N17" i="51"/>
  <c r="O17" i="51" s="1"/>
  <c r="N15" i="51"/>
  <c r="O15" i="51" s="1"/>
  <c r="N13" i="51"/>
  <c r="O13" i="51" s="1"/>
  <c r="N11" i="51"/>
  <c r="O11" i="51" s="1"/>
  <c r="N9" i="51"/>
  <c r="O9" i="51" s="1"/>
  <c r="N18" i="41"/>
  <c r="O18" i="41" s="1"/>
  <c r="N16" i="41"/>
  <c r="O16" i="41" s="1"/>
  <c r="N37" i="4"/>
  <c r="O37" i="4" s="1"/>
  <c r="N35" i="4"/>
  <c r="O35" i="4" s="1"/>
  <c r="N33" i="4"/>
  <c r="O33" i="4" s="1"/>
  <c r="N31" i="4"/>
  <c r="O31" i="4" s="1"/>
  <c r="N29" i="4"/>
  <c r="O29" i="4" s="1"/>
  <c r="N27" i="4"/>
  <c r="O27" i="4" s="1"/>
  <c r="N25" i="4"/>
  <c r="O25" i="4" s="1"/>
  <c r="N23" i="4"/>
  <c r="O23" i="4" s="1"/>
  <c r="N21" i="4"/>
  <c r="O21" i="4" s="1"/>
  <c r="N19" i="4"/>
  <c r="O19" i="4" s="1"/>
  <c r="N17" i="4"/>
  <c r="O17" i="4" s="1"/>
  <c r="N15" i="4"/>
  <c r="O15" i="4" s="1"/>
  <c r="N14" i="4"/>
  <c r="O14" i="4" s="1"/>
  <c r="N12" i="4"/>
  <c r="O12" i="4" s="1"/>
  <c r="N10" i="4"/>
  <c r="O10" i="4" s="1"/>
  <c r="N38" i="15"/>
  <c r="O38" i="15" s="1"/>
  <c r="N36" i="15"/>
  <c r="O36" i="15" s="1"/>
  <c r="N34" i="15"/>
  <c r="O34" i="15" s="1"/>
  <c r="N32" i="15"/>
  <c r="O32" i="15" s="1"/>
  <c r="N30" i="15"/>
  <c r="O30" i="15" s="1"/>
  <c r="N28" i="15"/>
  <c r="O28" i="15" s="1"/>
  <c r="N26" i="15"/>
  <c r="O26" i="15" s="1"/>
  <c r="N24" i="15"/>
  <c r="O24" i="15" s="1"/>
  <c r="N22" i="15"/>
  <c r="O22" i="15" s="1"/>
  <c r="N20" i="15"/>
  <c r="O20" i="15" s="1"/>
  <c r="N18" i="15"/>
  <c r="O18" i="15" s="1"/>
  <c r="N16" i="15"/>
  <c r="O16" i="15" s="1"/>
  <c r="N14" i="15"/>
  <c r="O14" i="15" s="1"/>
  <c r="N12" i="15"/>
  <c r="O12" i="15" s="1"/>
  <c r="N40" i="11"/>
  <c r="O40" i="11" s="1"/>
  <c r="N38" i="11"/>
  <c r="O38" i="11" s="1"/>
  <c r="N36" i="11"/>
  <c r="O36" i="11" s="1"/>
  <c r="N34" i="11"/>
  <c r="O34" i="11" s="1"/>
  <c r="N40" i="13"/>
  <c r="O40" i="13" s="1"/>
  <c r="N38" i="13"/>
  <c r="O38" i="13" s="1"/>
  <c r="N36" i="13"/>
  <c r="O36" i="13" s="1"/>
  <c r="N34" i="13"/>
  <c r="O34" i="13" s="1"/>
  <c r="N29" i="13"/>
  <c r="O29" i="13" s="1"/>
  <c r="N21" i="13"/>
  <c r="O21" i="13" s="1"/>
  <c r="P38" i="39"/>
  <c r="Q38" i="39" s="1"/>
  <c r="M28" i="39"/>
  <c r="N17" i="39"/>
  <c r="O17" i="39" s="1"/>
  <c r="R26" i="17"/>
  <c r="S26" i="17" s="1"/>
  <c r="R22" i="19"/>
  <c r="S22" i="19" s="1"/>
  <c r="G34" i="1"/>
  <c r="H34" i="1" s="1"/>
  <c r="G26" i="1"/>
  <c r="H26" i="1" s="1"/>
  <c r="G17" i="1"/>
  <c r="H17" i="1" s="1"/>
  <c r="M37" i="6"/>
  <c r="P37" i="6"/>
  <c r="Q37" i="6" s="1"/>
  <c r="M18" i="2"/>
  <c r="O18" i="2" s="1"/>
  <c r="P18" i="2" s="1"/>
  <c r="P12" i="19"/>
  <c r="Q12" i="19" s="1"/>
  <c r="M16" i="19"/>
  <c r="P28" i="19"/>
  <c r="Q28" i="19" s="1"/>
  <c r="M32" i="19"/>
  <c r="P16" i="17"/>
  <c r="Q16" i="17" s="1"/>
  <c r="M20" i="17"/>
  <c r="P32" i="17"/>
  <c r="Q32" i="17" s="1"/>
  <c r="M36" i="17"/>
  <c r="P18" i="55"/>
  <c r="Q18" i="55" s="1"/>
  <c r="M22" i="55"/>
  <c r="M36" i="55"/>
  <c r="M20" i="55"/>
  <c r="M34" i="17"/>
  <c r="M18" i="17"/>
  <c r="M30" i="19"/>
  <c r="M14" i="19"/>
  <c r="M16" i="1"/>
  <c r="U16" i="1"/>
  <c r="V16" i="1" s="1"/>
  <c r="R30" i="17"/>
  <c r="S30" i="17" s="1"/>
  <c r="R14" i="17"/>
  <c r="S14" i="17" s="1"/>
  <c r="R26" i="19"/>
  <c r="S26" i="19" s="1"/>
  <c r="G36" i="1"/>
  <c r="H36" i="1" s="1"/>
  <c r="G32" i="1"/>
  <c r="H32" i="1" s="1"/>
  <c r="G28" i="1"/>
  <c r="H28" i="1" s="1"/>
  <c r="G24" i="1"/>
  <c r="H24" i="1" s="1"/>
  <c r="G20" i="1"/>
  <c r="H20" i="1" s="1"/>
  <c r="R12" i="55"/>
  <c r="S12" i="55" s="1"/>
  <c r="R38" i="17"/>
  <c r="S38" i="17" s="1"/>
  <c r="U11" i="1"/>
  <c r="V11" i="1" s="1"/>
  <c r="Q19" i="1"/>
  <c r="R19" i="1" s="1"/>
  <c r="P16" i="19"/>
  <c r="Q16" i="19" s="1"/>
  <c r="M24" i="19"/>
  <c r="P32" i="19"/>
  <c r="Q32" i="19" s="1"/>
  <c r="M12" i="17"/>
  <c r="P20" i="17"/>
  <c r="Q20" i="17" s="1"/>
  <c r="M28" i="17"/>
  <c r="P36" i="17"/>
  <c r="Q36" i="17" s="1"/>
  <c r="M14" i="55"/>
  <c r="P22" i="55"/>
  <c r="Q22" i="55" s="1"/>
  <c r="S10" i="1"/>
  <c r="T10" i="1" s="1"/>
  <c r="M32" i="55"/>
  <c r="M24" i="55"/>
  <c r="M16" i="55"/>
  <c r="M38" i="17"/>
  <c r="M30" i="17"/>
  <c r="M22" i="17"/>
  <c r="M14" i="17"/>
  <c r="M34" i="19"/>
  <c r="M26" i="19"/>
  <c r="M18" i="19"/>
  <c r="M11" i="1"/>
  <c r="Q11" i="1" s="1"/>
  <c r="R11" i="1" s="1"/>
  <c r="J17" i="1"/>
  <c r="O14" i="2"/>
  <c r="P14" i="2" s="1"/>
  <c r="E10" i="58"/>
  <c r="F7" i="59"/>
  <c r="F18" i="59" s="1"/>
  <c r="R32" i="17"/>
  <c r="S32" i="17" s="1"/>
  <c r="R28" i="17"/>
  <c r="S28" i="17" s="1"/>
  <c r="R24" i="17"/>
  <c r="S24" i="17" s="1"/>
  <c r="R20" i="17"/>
  <c r="S20" i="17" s="1"/>
  <c r="R16" i="17"/>
  <c r="S16" i="17" s="1"/>
  <c r="R12" i="17"/>
  <c r="S12" i="17" s="1"/>
  <c r="R36" i="19"/>
  <c r="S36" i="19" s="1"/>
  <c r="R32" i="19"/>
  <c r="S32" i="19" s="1"/>
  <c r="R28" i="19"/>
  <c r="S28" i="19" s="1"/>
  <c r="R24" i="19"/>
  <c r="S24" i="19" s="1"/>
  <c r="R20" i="19"/>
  <c r="S20" i="19" s="1"/>
  <c r="R16" i="19"/>
  <c r="S16" i="19" s="1"/>
  <c r="R12" i="19"/>
  <c r="S12" i="19" s="1"/>
  <c r="E10" i="1"/>
  <c r="G11" i="1"/>
  <c r="H11" i="1" s="1"/>
  <c r="G15" i="1"/>
  <c r="G19" i="1"/>
  <c r="G21" i="1"/>
  <c r="H21" i="1" s="1"/>
  <c r="G23" i="1"/>
  <c r="H23" i="1" s="1"/>
  <c r="G25" i="1"/>
  <c r="H25" i="1" s="1"/>
  <c r="G27" i="1"/>
  <c r="H27" i="1" s="1"/>
  <c r="G29" i="1"/>
  <c r="H29" i="1" s="1"/>
  <c r="G31" i="1"/>
  <c r="H31" i="1" s="1"/>
  <c r="G33" i="1"/>
  <c r="H33" i="1" s="1"/>
  <c r="G35" i="1"/>
  <c r="H35" i="1" s="1"/>
  <c r="K36" i="1"/>
  <c r="L36" i="1" s="1"/>
  <c r="E37" i="1"/>
  <c r="I37" i="1"/>
  <c r="K37" i="1"/>
  <c r="L37" i="1" s="1"/>
  <c r="D10" i="6"/>
  <c r="H10" i="6"/>
  <c r="J10" i="6"/>
  <c r="K10" i="6" s="1"/>
  <c r="D11" i="6"/>
  <c r="H11" i="6"/>
  <c r="J11" i="6"/>
  <c r="K11" i="6" s="1"/>
  <c r="D12" i="6"/>
  <c r="H12" i="6"/>
  <c r="D13" i="6"/>
  <c r="H13" i="6"/>
  <c r="D14" i="6"/>
  <c r="H14" i="6"/>
  <c r="D15" i="6"/>
  <c r="H15" i="6"/>
  <c r="D16" i="6"/>
  <c r="H16" i="6"/>
  <c r="D17" i="6"/>
  <c r="H17" i="6"/>
  <c r="D18" i="6"/>
  <c r="H18" i="6"/>
  <c r="D19" i="6"/>
  <c r="H19" i="6"/>
  <c r="D20" i="6"/>
  <c r="H20" i="6"/>
  <c r="D21" i="6"/>
  <c r="H21" i="6"/>
  <c r="D22" i="6"/>
  <c r="H22" i="6"/>
  <c r="D23" i="6"/>
  <c r="H23" i="6"/>
  <c r="D24" i="6"/>
  <c r="H24" i="6"/>
  <c r="D25" i="6"/>
  <c r="H25" i="6"/>
  <c r="D26" i="6"/>
  <c r="H26" i="6"/>
  <c r="D27" i="6"/>
  <c r="H27" i="6"/>
  <c r="D28" i="6"/>
  <c r="H28" i="6"/>
  <c r="D29" i="6"/>
  <c r="H29" i="6"/>
  <c r="D30" i="6"/>
  <c r="H30" i="6"/>
  <c r="D31" i="6"/>
  <c r="H31" i="6"/>
  <c r="D32" i="6"/>
  <c r="H32" i="6"/>
  <c r="D33" i="6"/>
  <c r="H33" i="6"/>
  <c r="D34" i="6"/>
  <c r="H34" i="6"/>
  <c r="D35" i="6"/>
  <c r="H35" i="6"/>
  <c r="D36" i="6"/>
  <c r="U18" i="2"/>
  <c r="V18" i="2" s="1"/>
  <c r="N14" i="41"/>
  <c r="O14" i="41" s="1"/>
  <c r="P14" i="41"/>
  <c r="Q14" i="41" s="1"/>
  <c r="N19" i="1"/>
  <c r="M14" i="1"/>
  <c r="F14" i="1"/>
  <c r="M12" i="1"/>
  <c r="M13" i="1"/>
  <c r="F13" i="1"/>
  <c r="U13" i="1"/>
  <c r="V13" i="1" s="1"/>
  <c r="M17" i="1"/>
  <c r="F17" i="1"/>
  <c r="U17" i="1"/>
  <c r="V17" i="1" s="1"/>
  <c r="U18" i="1"/>
  <c r="V18" i="1" s="1"/>
  <c r="M18" i="1"/>
  <c r="M14" i="41"/>
  <c r="E14" i="41"/>
  <c r="T14" i="41"/>
  <c r="U14" i="41" s="1"/>
  <c r="N11" i="1"/>
  <c r="R36" i="17"/>
  <c r="S36" i="17" s="1"/>
  <c r="I34" i="17"/>
  <c r="I36" i="1"/>
  <c r="E36" i="1"/>
  <c r="K35" i="1"/>
  <c r="L35" i="1" s="1"/>
  <c r="I35" i="1"/>
  <c r="E35" i="1"/>
  <c r="K34" i="1"/>
  <c r="L34" i="1" s="1"/>
  <c r="I34" i="1"/>
  <c r="E34" i="1"/>
  <c r="K33" i="1"/>
  <c r="L33" i="1" s="1"/>
  <c r="I33" i="1"/>
  <c r="E33" i="1"/>
  <c r="K32" i="1"/>
  <c r="L32" i="1" s="1"/>
  <c r="I32" i="1"/>
  <c r="E32" i="1"/>
  <c r="K31" i="1"/>
  <c r="L31" i="1" s="1"/>
  <c r="I31" i="1"/>
  <c r="E31" i="1"/>
  <c r="K30" i="1"/>
  <c r="L30" i="1" s="1"/>
  <c r="I30" i="1"/>
  <c r="E30" i="1"/>
  <c r="K29" i="1"/>
  <c r="L29" i="1" s="1"/>
  <c r="I29" i="1"/>
  <c r="E29" i="1"/>
  <c r="K28" i="1"/>
  <c r="L28" i="1" s="1"/>
  <c r="I28" i="1"/>
  <c r="E28" i="1"/>
  <c r="K27" i="1"/>
  <c r="L27" i="1" s="1"/>
  <c r="I27" i="1"/>
  <c r="E27" i="1"/>
  <c r="K26" i="1"/>
  <c r="L26" i="1" s="1"/>
  <c r="I26" i="1"/>
  <c r="E26" i="1"/>
  <c r="K25" i="1"/>
  <c r="L25" i="1" s="1"/>
  <c r="I25" i="1"/>
  <c r="E25" i="1"/>
  <c r="K24" i="1"/>
  <c r="L24" i="1" s="1"/>
  <c r="I24" i="1"/>
  <c r="E24" i="1"/>
  <c r="K23" i="1"/>
  <c r="L23" i="1" s="1"/>
  <c r="I23" i="1"/>
  <c r="E23" i="1"/>
  <c r="K22" i="1"/>
  <c r="L22" i="1" s="1"/>
  <c r="I22" i="1"/>
  <c r="E22" i="1"/>
  <c r="K21" i="1"/>
  <c r="L21" i="1" s="1"/>
  <c r="I21" i="1"/>
  <c r="E21" i="1"/>
  <c r="K20" i="1"/>
  <c r="L20" i="1" s="1"/>
  <c r="I20" i="1"/>
  <c r="E20" i="1"/>
  <c r="G18" i="1"/>
  <c r="G16" i="1"/>
  <c r="G14" i="1"/>
  <c r="G12" i="1"/>
  <c r="G36" i="6" l="1"/>
  <c r="R36" i="6"/>
  <c r="S36" i="6" s="1"/>
  <c r="R37" i="6"/>
  <c r="S37" i="6" s="1"/>
  <c r="G37" i="6"/>
  <c r="F16" i="2"/>
  <c r="U16" i="2"/>
  <c r="V16" i="2" s="1"/>
  <c r="M16" i="2"/>
  <c r="O11" i="1"/>
  <c r="P11" i="1" s="1"/>
  <c r="S11" i="1"/>
  <c r="T11" i="1" s="1"/>
  <c r="Q18" i="2"/>
  <c r="R18" i="2" s="1"/>
  <c r="N14" i="2"/>
  <c r="Q14" i="2"/>
  <c r="R14" i="2" s="1"/>
  <c r="F11" i="2"/>
  <c r="U11" i="2"/>
  <c r="V11" i="2" s="1"/>
  <c r="M11" i="2"/>
  <c r="F15" i="2"/>
  <c r="U15" i="2"/>
  <c r="V15" i="2" s="1"/>
  <c r="M15" i="2"/>
  <c r="S19" i="2"/>
  <c r="T19" i="2" s="1"/>
  <c r="H19" i="2"/>
  <c r="S23" i="2"/>
  <c r="T23" i="2" s="1"/>
  <c r="H23" i="2"/>
  <c r="S27" i="2"/>
  <c r="T27" i="2" s="1"/>
  <c r="H27" i="2"/>
  <c r="S31" i="2"/>
  <c r="T31" i="2" s="1"/>
  <c r="H31" i="2"/>
  <c r="S35" i="2"/>
  <c r="T35" i="2" s="1"/>
  <c r="H35" i="2"/>
  <c r="I31" i="11"/>
  <c r="R31" i="11"/>
  <c r="S31" i="11" s="1"/>
  <c r="I30" i="11"/>
  <c r="R30" i="11"/>
  <c r="S30" i="11" s="1"/>
  <c r="I29" i="11"/>
  <c r="R29" i="11"/>
  <c r="S29" i="11" s="1"/>
  <c r="I28" i="11"/>
  <c r="R28" i="11"/>
  <c r="S28" i="11" s="1"/>
  <c r="I27" i="11"/>
  <c r="R27" i="11"/>
  <c r="S27" i="11" s="1"/>
  <c r="I26" i="11"/>
  <c r="R26" i="11"/>
  <c r="S26" i="11" s="1"/>
  <c r="I25" i="11"/>
  <c r="R25" i="11"/>
  <c r="S25" i="11" s="1"/>
  <c r="I24" i="11"/>
  <c r="R24" i="11"/>
  <c r="S24" i="11" s="1"/>
  <c r="I23" i="11"/>
  <c r="R23" i="11"/>
  <c r="S23" i="11" s="1"/>
  <c r="I22" i="11"/>
  <c r="R22" i="11"/>
  <c r="S22" i="11" s="1"/>
  <c r="I21" i="11"/>
  <c r="R21" i="11"/>
  <c r="S21" i="11" s="1"/>
  <c r="I20" i="11"/>
  <c r="R20" i="11"/>
  <c r="S20" i="11" s="1"/>
  <c r="I19" i="11"/>
  <c r="R19" i="11"/>
  <c r="S19" i="11" s="1"/>
  <c r="I18" i="11"/>
  <c r="R18" i="11"/>
  <c r="S18" i="11" s="1"/>
  <c r="I17" i="11"/>
  <c r="R17" i="11"/>
  <c r="S17" i="11" s="1"/>
  <c r="I16" i="11"/>
  <c r="R16" i="11"/>
  <c r="S16" i="11" s="1"/>
  <c r="I15" i="11"/>
  <c r="R15" i="11"/>
  <c r="S15" i="11" s="1"/>
  <c r="I14" i="11"/>
  <c r="R14" i="11"/>
  <c r="S14" i="11" s="1"/>
  <c r="I35" i="25"/>
  <c r="R35" i="25"/>
  <c r="S35" i="25" s="1"/>
  <c r="I34" i="25"/>
  <c r="R34" i="25"/>
  <c r="S34" i="25" s="1"/>
  <c r="I33" i="25"/>
  <c r="R33" i="25"/>
  <c r="S33" i="25" s="1"/>
  <c r="I32" i="25"/>
  <c r="R32" i="25"/>
  <c r="S32" i="25" s="1"/>
  <c r="I31" i="25"/>
  <c r="R31" i="25"/>
  <c r="S31" i="25" s="1"/>
  <c r="I30" i="25"/>
  <c r="R30" i="25"/>
  <c r="S30" i="25" s="1"/>
  <c r="I29" i="25"/>
  <c r="R29" i="25"/>
  <c r="S29" i="25" s="1"/>
  <c r="I28" i="25"/>
  <c r="R28" i="25"/>
  <c r="S28" i="25" s="1"/>
  <c r="I27" i="25"/>
  <c r="R27" i="25"/>
  <c r="S27" i="25" s="1"/>
  <c r="I26" i="25"/>
  <c r="R26" i="25"/>
  <c r="S26" i="25" s="1"/>
  <c r="I25" i="25"/>
  <c r="R25" i="25"/>
  <c r="S25" i="25" s="1"/>
  <c r="I24" i="25"/>
  <c r="R24" i="25"/>
  <c r="S24" i="25" s="1"/>
  <c r="I23" i="25"/>
  <c r="R23" i="25"/>
  <c r="S23" i="25" s="1"/>
  <c r="I22" i="25"/>
  <c r="R22" i="25"/>
  <c r="S22" i="25" s="1"/>
  <c r="I21" i="25"/>
  <c r="R21" i="25"/>
  <c r="S21" i="25" s="1"/>
  <c r="I20" i="25"/>
  <c r="R20" i="25"/>
  <c r="S20" i="25" s="1"/>
  <c r="I19" i="25"/>
  <c r="R19" i="25"/>
  <c r="S19" i="25" s="1"/>
  <c r="I18" i="25"/>
  <c r="R18" i="25"/>
  <c r="S18" i="25" s="1"/>
  <c r="I17" i="25"/>
  <c r="R17" i="25"/>
  <c r="S17" i="25" s="1"/>
  <c r="I16" i="25"/>
  <c r="R16" i="25"/>
  <c r="S16" i="25" s="1"/>
  <c r="I15" i="25"/>
  <c r="R15" i="25"/>
  <c r="S15" i="25" s="1"/>
  <c r="I14" i="25"/>
  <c r="R14" i="25"/>
  <c r="S14" i="25" s="1"/>
  <c r="I13" i="25"/>
  <c r="R13" i="25"/>
  <c r="S13" i="25" s="1"/>
  <c r="I12" i="25"/>
  <c r="R12" i="25"/>
  <c r="S12" i="25" s="1"/>
  <c r="I11" i="25"/>
  <c r="R11" i="25"/>
  <c r="S11" i="25" s="1"/>
  <c r="I10" i="25"/>
  <c r="R10" i="25"/>
  <c r="S10" i="25" s="1"/>
  <c r="I9" i="25"/>
  <c r="R9" i="25"/>
  <c r="S9" i="25" s="1"/>
  <c r="I8" i="25"/>
  <c r="R8" i="25"/>
  <c r="S8" i="25" s="1"/>
  <c r="I37" i="8"/>
  <c r="R37" i="8"/>
  <c r="S37" i="8" s="1"/>
  <c r="I36" i="8"/>
  <c r="R36" i="8"/>
  <c r="S36" i="8" s="1"/>
  <c r="I35" i="8"/>
  <c r="R35" i="8"/>
  <c r="S35" i="8" s="1"/>
  <c r="I34" i="8"/>
  <c r="R34" i="8"/>
  <c r="S34" i="8" s="1"/>
  <c r="I33" i="8"/>
  <c r="R33" i="8"/>
  <c r="S33" i="8" s="1"/>
  <c r="I32" i="8"/>
  <c r="R32" i="8"/>
  <c r="S32" i="8" s="1"/>
  <c r="I31" i="8"/>
  <c r="R31" i="8"/>
  <c r="S31" i="8" s="1"/>
  <c r="I30" i="8"/>
  <c r="R30" i="8"/>
  <c r="S30" i="8" s="1"/>
  <c r="I29" i="8"/>
  <c r="R29" i="8"/>
  <c r="S29" i="8" s="1"/>
  <c r="I28" i="8"/>
  <c r="R28" i="8"/>
  <c r="S28" i="8" s="1"/>
  <c r="I27" i="8"/>
  <c r="R27" i="8"/>
  <c r="S27" i="8" s="1"/>
  <c r="I26" i="8"/>
  <c r="R26" i="8"/>
  <c r="S26" i="8" s="1"/>
  <c r="I25" i="8"/>
  <c r="R25" i="8"/>
  <c r="S25" i="8" s="1"/>
  <c r="I24" i="8"/>
  <c r="R24" i="8"/>
  <c r="S24" i="8" s="1"/>
  <c r="I23" i="8"/>
  <c r="R23" i="8"/>
  <c r="S23" i="8" s="1"/>
  <c r="I22" i="8"/>
  <c r="R22" i="8"/>
  <c r="S22" i="8" s="1"/>
  <c r="I21" i="8"/>
  <c r="R21" i="8"/>
  <c r="S21" i="8" s="1"/>
  <c r="I20" i="8"/>
  <c r="R20" i="8"/>
  <c r="S20" i="8" s="1"/>
  <c r="I19" i="8"/>
  <c r="R19" i="8"/>
  <c r="S19" i="8" s="1"/>
  <c r="I18" i="8"/>
  <c r="R18" i="8"/>
  <c r="S18" i="8" s="1"/>
  <c r="I17" i="8"/>
  <c r="R17" i="8"/>
  <c r="S17" i="8" s="1"/>
  <c r="L16" i="8"/>
  <c r="E16" i="8"/>
  <c r="T16" i="8"/>
  <c r="U16" i="8" s="1"/>
  <c r="L14" i="8"/>
  <c r="E14" i="8"/>
  <c r="T14" i="8"/>
  <c r="U14" i="8" s="1"/>
  <c r="L12" i="8"/>
  <c r="E12" i="8"/>
  <c r="T12" i="8"/>
  <c r="U12" i="8" s="1"/>
  <c r="L10" i="8"/>
  <c r="E10" i="8"/>
  <c r="T10" i="8"/>
  <c r="U10" i="8" s="1"/>
  <c r="G16" i="8"/>
  <c r="R16" i="8"/>
  <c r="S16" i="8" s="1"/>
  <c r="R15" i="8"/>
  <c r="S15" i="8" s="1"/>
  <c r="G15" i="8"/>
  <c r="G14" i="8"/>
  <c r="R14" i="8"/>
  <c r="S14" i="8" s="1"/>
  <c r="R13" i="8"/>
  <c r="S13" i="8" s="1"/>
  <c r="G13" i="8"/>
  <c r="G12" i="8"/>
  <c r="R12" i="8"/>
  <c r="S12" i="8" s="1"/>
  <c r="R11" i="8"/>
  <c r="S11" i="8" s="1"/>
  <c r="G11" i="8"/>
  <c r="G10" i="8"/>
  <c r="R10" i="8"/>
  <c r="S10" i="8" s="1"/>
  <c r="M37" i="2"/>
  <c r="F37" i="2"/>
  <c r="U37" i="2"/>
  <c r="V37" i="2" s="1"/>
  <c r="F36" i="2"/>
  <c r="U36" i="2"/>
  <c r="V36" i="2" s="1"/>
  <c r="M36" i="2"/>
  <c r="M35" i="2"/>
  <c r="F35" i="2"/>
  <c r="U35" i="2"/>
  <c r="V35" i="2" s="1"/>
  <c r="F34" i="2"/>
  <c r="U34" i="2"/>
  <c r="V34" i="2" s="1"/>
  <c r="M34" i="2"/>
  <c r="M33" i="2"/>
  <c r="F33" i="2"/>
  <c r="U33" i="2"/>
  <c r="V33" i="2" s="1"/>
  <c r="F32" i="2"/>
  <c r="U32" i="2"/>
  <c r="V32" i="2" s="1"/>
  <c r="M32" i="2"/>
  <c r="M31" i="2"/>
  <c r="F31" i="2"/>
  <c r="U31" i="2"/>
  <c r="V31" i="2" s="1"/>
  <c r="F30" i="2"/>
  <c r="U30" i="2"/>
  <c r="V30" i="2" s="1"/>
  <c r="M30" i="2"/>
  <c r="M29" i="2"/>
  <c r="F29" i="2"/>
  <c r="U29" i="2"/>
  <c r="V29" i="2" s="1"/>
  <c r="F28" i="2"/>
  <c r="U28" i="2"/>
  <c r="V28" i="2" s="1"/>
  <c r="M28" i="2"/>
  <c r="M27" i="2"/>
  <c r="F27" i="2"/>
  <c r="U27" i="2"/>
  <c r="V27" i="2" s="1"/>
  <c r="F26" i="2"/>
  <c r="U26" i="2"/>
  <c r="V26" i="2" s="1"/>
  <c r="M26" i="2"/>
  <c r="M25" i="2"/>
  <c r="F25" i="2"/>
  <c r="U25" i="2"/>
  <c r="V25" i="2" s="1"/>
  <c r="F24" i="2"/>
  <c r="U24" i="2"/>
  <c r="V24" i="2" s="1"/>
  <c r="M24" i="2"/>
  <c r="M23" i="2"/>
  <c r="F23" i="2"/>
  <c r="U23" i="2"/>
  <c r="V23" i="2" s="1"/>
  <c r="F22" i="2"/>
  <c r="U22" i="2"/>
  <c r="V22" i="2" s="1"/>
  <c r="M22" i="2"/>
  <c r="M21" i="2"/>
  <c r="F21" i="2"/>
  <c r="U21" i="2"/>
  <c r="V21" i="2" s="1"/>
  <c r="F20" i="2"/>
  <c r="U20" i="2"/>
  <c r="V20" i="2" s="1"/>
  <c r="M20" i="2"/>
  <c r="M19" i="2"/>
  <c r="F19" i="2"/>
  <c r="U19" i="2"/>
  <c r="V19" i="2" s="1"/>
  <c r="S10" i="2"/>
  <c r="T10" i="2" s="1"/>
  <c r="H10" i="2"/>
  <c r="M32" i="33"/>
  <c r="P32" i="33"/>
  <c r="Q32" i="33" s="1"/>
  <c r="N32" i="33"/>
  <c r="O32" i="33" s="1"/>
  <c r="M34" i="33"/>
  <c r="P34" i="33"/>
  <c r="Q34" i="33" s="1"/>
  <c r="N34" i="33"/>
  <c r="O34" i="33" s="1"/>
  <c r="M11" i="35"/>
  <c r="P11" i="35"/>
  <c r="Q11" i="35" s="1"/>
  <c r="N11" i="35"/>
  <c r="O11" i="35" s="1"/>
  <c r="M13" i="35"/>
  <c r="P13" i="35"/>
  <c r="Q13" i="35" s="1"/>
  <c r="N13" i="35"/>
  <c r="O13" i="35" s="1"/>
  <c r="M15" i="35"/>
  <c r="P15" i="35"/>
  <c r="Q15" i="35" s="1"/>
  <c r="N15" i="35"/>
  <c r="O15" i="35" s="1"/>
  <c r="M17" i="35"/>
  <c r="P17" i="35"/>
  <c r="Q17" i="35" s="1"/>
  <c r="N17" i="35"/>
  <c r="O17" i="35" s="1"/>
  <c r="M19" i="35"/>
  <c r="P19" i="35"/>
  <c r="Q19" i="35" s="1"/>
  <c r="N19" i="35"/>
  <c r="O19" i="35" s="1"/>
  <c r="M21" i="35"/>
  <c r="P21" i="35"/>
  <c r="Q21" i="35" s="1"/>
  <c r="N21" i="35"/>
  <c r="O21" i="35" s="1"/>
  <c r="M30" i="55"/>
  <c r="P34" i="55"/>
  <c r="Q34" i="55" s="1"/>
  <c r="N26" i="55"/>
  <c r="O26" i="55" s="1"/>
  <c r="F13" i="2"/>
  <c r="U13" i="2"/>
  <c r="V13" i="2" s="1"/>
  <c r="M13" i="2"/>
  <c r="F17" i="2"/>
  <c r="U17" i="2"/>
  <c r="V17" i="2" s="1"/>
  <c r="M17" i="2"/>
  <c r="S21" i="2"/>
  <c r="T21" i="2" s="1"/>
  <c r="H21" i="2"/>
  <c r="S25" i="2"/>
  <c r="T25" i="2" s="1"/>
  <c r="H25" i="2"/>
  <c r="S29" i="2"/>
  <c r="T29" i="2" s="1"/>
  <c r="H29" i="2"/>
  <c r="S33" i="2"/>
  <c r="T33" i="2" s="1"/>
  <c r="H33" i="2"/>
  <c r="S37" i="2"/>
  <c r="T37" i="2" s="1"/>
  <c r="H37" i="2"/>
  <c r="L32" i="11"/>
  <c r="E32" i="11"/>
  <c r="T32" i="11"/>
  <c r="U32" i="11" s="1"/>
  <c r="E31" i="11"/>
  <c r="T31" i="11"/>
  <c r="U31" i="11" s="1"/>
  <c r="L31" i="11"/>
  <c r="L30" i="11"/>
  <c r="E30" i="11"/>
  <c r="T30" i="11"/>
  <c r="U30" i="11" s="1"/>
  <c r="E29" i="11"/>
  <c r="T29" i="11"/>
  <c r="U29" i="11" s="1"/>
  <c r="L29" i="11"/>
  <c r="L28" i="11"/>
  <c r="E28" i="11"/>
  <c r="T28" i="11"/>
  <c r="U28" i="11" s="1"/>
  <c r="E27" i="11"/>
  <c r="T27" i="11"/>
  <c r="U27" i="11" s="1"/>
  <c r="L27" i="11"/>
  <c r="L26" i="11"/>
  <c r="E26" i="11"/>
  <c r="T26" i="11"/>
  <c r="U26" i="11" s="1"/>
  <c r="E25" i="11"/>
  <c r="T25" i="11"/>
  <c r="U25" i="11" s="1"/>
  <c r="L25" i="11"/>
  <c r="L24" i="11"/>
  <c r="E24" i="11"/>
  <c r="T24" i="11"/>
  <c r="U24" i="11" s="1"/>
  <c r="E23" i="11"/>
  <c r="T23" i="11"/>
  <c r="U23" i="11" s="1"/>
  <c r="L23" i="11"/>
  <c r="L22" i="11"/>
  <c r="E22" i="11"/>
  <c r="T22" i="11"/>
  <c r="U22" i="11" s="1"/>
  <c r="E21" i="11"/>
  <c r="T21" i="11"/>
  <c r="U21" i="11" s="1"/>
  <c r="L21" i="11"/>
  <c r="L20" i="11"/>
  <c r="E20" i="11"/>
  <c r="T20" i="11"/>
  <c r="U20" i="11" s="1"/>
  <c r="E19" i="11"/>
  <c r="T19" i="11"/>
  <c r="U19" i="11" s="1"/>
  <c r="L19" i="11"/>
  <c r="L18" i="11"/>
  <c r="E18" i="11"/>
  <c r="T18" i="11"/>
  <c r="U18" i="11" s="1"/>
  <c r="E17" i="11"/>
  <c r="T17" i="11"/>
  <c r="U17" i="11" s="1"/>
  <c r="L17" i="11"/>
  <c r="L16" i="11"/>
  <c r="E16" i="11"/>
  <c r="T16" i="11"/>
  <c r="U16" i="11" s="1"/>
  <c r="E15" i="11"/>
  <c r="T15" i="11"/>
  <c r="U15" i="11" s="1"/>
  <c r="L15" i="11"/>
  <c r="L14" i="11"/>
  <c r="E14" i="11"/>
  <c r="T14" i="11"/>
  <c r="U14" i="11" s="1"/>
  <c r="E35" i="25"/>
  <c r="T35" i="25"/>
  <c r="U35" i="25" s="1"/>
  <c r="L35" i="25"/>
  <c r="L34" i="25"/>
  <c r="E34" i="25"/>
  <c r="T34" i="25"/>
  <c r="U34" i="25" s="1"/>
  <c r="E33" i="25"/>
  <c r="T33" i="25"/>
  <c r="U33" i="25" s="1"/>
  <c r="L33" i="25"/>
  <c r="E32" i="25"/>
  <c r="T32" i="25"/>
  <c r="U32" i="25" s="1"/>
  <c r="L32" i="25"/>
  <c r="E31" i="25"/>
  <c r="T31" i="25"/>
  <c r="U31" i="25" s="1"/>
  <c r="L31" i="25"/>
  <c r="E30" i="25"/>
  <c r="T30" i="25"/>
  <c r="U30" i="25" s="1"/>
  <c r="L30" i="25"/>
  <c r="E29" i="25"/>
  <c r="T29" i="25"/>
  <c r="U29" i="25" s="1"/>
  <c r="L29" i="25"/>
  <c r="E28" i="25"/>
  <c r="T28" i="25"/>
  <c r="U28" i="25" s="1"/>
  <c r="L28" i="25"/>
  <c r="E27" i="25"/>
  <c r="T27" i="25"/>
  <c r="U27" i="25" s="1"/>
  <c r="L27" i="25"/>
  <c r="E26" i="25"/>
  <c r="T26" i="25"/>
  <c r="U26" i="25" s="1"/>
  <c r="L26" i="25"/>
  <c r="E25" i="25"/>
  <c r="T25" i="25"/>
  <c r="U25" i="25" s="1"/>
  <c r="L25" i="25"/>
  <c r="E24" i="25"/>
  <c r="T24" i="25"/>
  <c r="U24" i="25" s="1"/>
  <c r="L24" i="25"/>
  <c r="E23" i="25"/>
  <c r="T23" i="25"/>
  <c r="U23" i="25" s="1"/>
  <c r="L23" i="25"/>
  <c r="E22" i="25"/>
  <c r="T22" i="25"/>
  <c r="U22" i="25" s="1"/>
  <c r="L22" i="25"/>
  <c r="E21" i="25"/>
  <c r="T21" i="25"/>
  <c r="U21" i="25" s="1"/>
  <c r="L21" i="25"/>
  <c r="E20" i="25"/>
  <c r="T20" i="25"/>
  <c r="U20" i="25" s="1"/>
  <c r="L20" i="25"/>
  <c r="E19" i="25"/>
  <c r="T19" i="25"/>
  <c r="U19" i="25" s="1"/>
  <c r="L19" i="25"/>
  <c r="E18" i="25"/>
  <c r="T18" i="25"/>
  <c r="U18" i="25" s="1"/>
  <c r="L18" i="25"/>
  <c r="E17" i="25"/>
  <c r="T17" i="25"/>
  <c r="U17" i="25" s="1"/>
  <c r="L17" i="25"/>
  <c r="E16" i="25"/>
  <c r="T16" i="25"/>
  <c r="U16" i="25" s="1"/>
  <c r="L16" i="25"/>
  <c r="E15" i="25"/>
  <c r="T15" i="25"/>
  <c r="U15" i="25" s="1"/>
  <c r="L15" i="25"/>
  <c r="E14" i="25"/>
  <c r="T14" i="25"/>
  <c r="U14" i="25" s="1"/>
  <c r="L14" i="25"/>
  <c r="E13" i="25"/>
  <c r="T13" i="25"/>
  <c r="U13" i="25" s="1"/>
  <c r="L13" i="25"/>
  <c r="E12" i="25"/>
  <c r="T12" i="25"/>
  <c r="U12" i="25" s="1"/>
  <c r="L12" i="25"/>
  <c r="E11" i="25"/>
  <c r="T11" i="25"/>
  <c r="U11" i="25" s="1"/>
  <c r="L11" i="25"/>
  <c r="E10" i="25"/>
  <c r="T10" i="25"/>
  <c r="U10" i="25" s="1"/>
  <c r="L10" i="25"/>
  <c r="E9" i="25"/>
  <c r="T9" i="25"/>
  <c r="U9" i="25" s="1"/>
  <c r="L9" i="25"/>
  <c r="E8" i="25"/>
  <c r="T8" i="25"/>
  <c r="U8" i="25" s="1"/>
  <c r="L8" i="25"/>
  <c r="E37" i="8"/>
  <c r="T37" i="8"/>
  <c r="U37" i="8" s="1"/>
  <c r="L37" i="8"/>
  <c r="E36" i="8"/>
  <c r="T36" i="8"/>
  <c r="U36" i="8" s="1"/>
  <c r="L36" i="8"/>
  <c r="E35" i="8"/>
  <c r="T35" i="8"/>
  <c r="U35" i="8" s="1"/>
  <c r="L35" i="8"/>
  <c r="E34" i="8"/>
  <c r="T34" i="8"/>
  <c r="U34" i="8" s="1"/>
  <c r="L34" i="8"/>
  <c r="E33" i="8"/>
  <c r="T33" i="8"/>
  <c r="U33" i="8" s="1"/>
  <c r="L33" i="8"/>
  <c r="E32" i="8"/>
  <c r="T32" i="8"/>
  <c r="U32" i="8" s="1"/>
  <c r="L32" i="8"/>
  <c r="E31" i="8"/>
  <c r="T31" i="8"/>
  <c r="U31" i="8" s="1"/>
  <c r="L31" i="8"/>
  <c r="E30" i="8"/>
  <c r="T30" i="8"/>
  <c r="U30" i="8" s="1"/>
  <c r="L30" i="8"/>
  <c r="E29" i="8"/>
  <c r="T29" i="8"/>
  <c r="U29" i="8" s="1"/>
  <c r="L29" i="8"/>
  <c r="E28" i="8"/>
  <c r="T28" i="8"/>
  <c r="U28" i="8" s="1"/>
  <c r="L28" i="8"/>
  <c r="E27" i="8"/>
  <c r="T27" i="8"/>
  <c r="U27" i="8" s="1"/>
  <c r="L27" i="8"/>
  <c r="L26" i="8"/>
  <c r="E26" i="8"/>
  <c r="T26" i="8"/>
  <c r="U26" i="8" s="1"/>
  <c r="L25" i="8"/>
  <c r="T25" i="8"/>
  <c r="U25" i="8" s="1"/>
  <c r="E25" i="8"/>
  <c r="L24" i="8"/>
  <c r="T24" i="8"/>
  <c r="U24" i="8" s="1"/>
  <c r="E24" i="8"/>
  <c r="L23" i="8"/>
  <c r="E23" i="8"/>
  <c r="T23" i="8"/>
  <c r="U23" i="8" s="1"/>
  <c r="L22" i="8"/>
  <c r="E22" i="8"/>
  <c r="T22" i="8"/>
  <c r="U22" i="8" s="1"/>
  <c r="L21" i="8"/>
  <c r="T21" i="8"/>
  <c r="U21" i="8" s="1"/>
  <c r="E21" i="8"/>
  <c r="L20" i="8"/>
  <c r="T20" i="8"/>
  <c r="U20" i="8" s="1"/>
  <c r="E20" i="8"/>
  <c r="L19" i="8"/>
  <c r="E19" i="8"/>
  <c r="T19" i="8"/>
  <c r="U19" i="8" s="1"/>
  <c r="L18" i="8"/>
  <c r="E18" i="8"/>
  <c r="T18" i="8"/>
  <c r="U18" i="8" s="1"/>
  <c r="L17" i="8"/>
  <c r="T17" i="8"/>
  <c r="U17" i="8" s="1"/>
  <c r="E17" i="8"/>
  <c r="L15" i="8"/>
  <c r="T15" i="8"/>
  <c r="U15" i="8" s="1"/>
  <c r="E15" i="8"/>
  <c r="L13" i="8"/>
  <c r="T13" i="8"/>
  <c r="U13" i="8" s="1"/>
  <c r="E13" i="8"/>
  <c r="L11" i="8"/>
  <c r="T11" i="8"/>
  <c r="U11" i="8" s="1"/>
  <c r="E11" i="8"/>
  <c r="J36" i="2"/>
  <c r="S36" i="2"/>
  <c r="T36" i="2" s="1"/>
  <c r="J34" i="2"/>
  <c r="S34" i="2"/>
  <c r="T34" i="2" s="1"/>
  <c r="J32" i="2"/>
  <c r="S32" i="2"/>
  <c r="T32" i="2" s="1"/>
  <c r="J30" i="2"/>
  <c r="S30" i="2"/>
  <c r="T30" i="2" s="1"/>
  <c r="J28" i="2"/>
  <c r="S28" i="2"/>
  <c r="T28" i="2" s="1"/>
  <c r="J26" i="2"/>
  <c r="S26" i="2"/>
  <c r="T26" i="2" s="1"/>
  <c r="J24" i="2"/>
  <c r="S24" i="2"/>
  <c r="T24" i="2" s="1"/>
  <c r="J22" i="2"/>
  <c r="S22" i="2"/>
  <c r="T22" i="2" s="1"/>
  <c r="J20" i="2"/>
  <c r="S20" i="2"/>
  <c r="T20" i="2" s="1"/>
  <c r="J18" i="2"/>
  <c r="S18" i="2"/>
  <c r="T18" i="2" s="1"/>
  <c r="H17" i="2"/>
  <c r="S17" i="2"/>
  <c r="T17" i="2" s="1"/>
  <c r="S16" i="2"/>
  <c r="T16" i="2" s="1"/>
  <c r="H16" i="2"/>
  <c r="H15" i="2"/>
  <c r="S15" i="2"/>
  <c r="T15" i="2" s="1"/>
  <c r="S14" i="2"/>
  <c r="T14" i="2" s="1"/>
  <c r="H14" i="2"/>
  <c r="H13" i="2"/>
  <c r="S13" i="2"/>
  <c r="T13" i="2" s="1"/>
  <c r="S12" i="2"/>
  <c r="T12" i="2" s="1"/>
  <c r="H12" i="2"/>
  <c r="H11" i="2"/>
  <c r="S11" i="2"/>
  <c r="T11" i="2" s="1"/>
  <c r="M10" i="2"/>
  <c r="U10" i="2"/>
  <c r="V10" i="2" s="1"/>
  <c r="F10" i="2"/>
  <c r="N22" i="35"/>
  <c r="O22" i="35" s="1"/>
  <c r="P22" i="35"/>
  <c r="Q22" i="35" s="1"/>
  <c r="M22" i="35"/>
  <c r="N36" i="55"/>
  <c r="O36" i="55" s="1"/>
  <c r="P36" i="55"/>
  <c r="Q36" i="55" s="1"/>
  <c r="O15" i="1"/>
  <c r="P15" i="1" s="1"/>
  <c r="Q15" i="1"/>
  <c r="R15" i="1" s="1"/>
  <c r="N15" i="1"/>
  <c r="N18" i="2"/>
  <c r="S17" i="1"/>
  <c r="T17" i="1" s="1"/>
  <c r="N16" i="1"/>
  <c r="Q16" i="1"/>
  <c r="R16" i="1" s="1"/>
  <c r="O16" i="1"/>
  <c r="P16" i="1" s="1"/>
  <c r="I35" i="6"/>
  <c r="R35" i="6"/>
  <c r="S35" i="6" s="1"/>
  <c r="I33" i="6"/>
  <c r="R33" i="6"/>
  <c r="S33" i="6" s="1"/>
  <c r="I32" i="6"/>
  <c r="R32" i="6"/>
  <c r="S32" i="6" s="1"/>
  <c r="I30" i="6"/>
  <c r="R30" i="6"/>
  <c r="S30" i="6" s="1"/>
  <c r="I29" i="6"/>
  <c r="R29" i="6"/>
  <c r="S29" i="6" s="1"/>
  <c r="I27" i="6"/>
  <c r="R27" i="6"/>
  <c r="S27" i="6" s="1"/>
  <c r="I25" i="6"/>
  <c r="R25" i="6"/>
  <c r="S25" i="6" s="1"/>
  <c r="I24" i="6"/>
  <c r="R24" i="6"/>
  <c r="S24" i="6" s="1"/>
  <c r="I22" i="6"/>
  <c r="R22" i="6"/>
  <c r="S22" i="6" s="1"/>
  <c r="I20" i="6"/>
  <c r="R20" i="6"/>
  <c r="S20" i="6" s="1"/>
  <c r="E36" i="6"/>
  <c r="T36" i="6"/>
  <c r="U36" i="6" s="1"/>
  <c r="L36" i="6"/>
  <c r="E35" i="6"/>
  <c r="T35" i="6"/>
  <c r="U35" i="6" s="1"/>
  <c r="L35" i="6"/>
  <c r="E34" i="6"/>
  <c r="T34" i="6"/>
  <c r="U34" i="6" s="1"/>
  <c r="L34" i="6"/>
  <c r="E33" i="6"/>
  <c r="T33" i="6"/>
  <c r="U33" i="6" s="1"/>
  <c r="L33" i="6"/>
  <c r="E32" i="6"/>
  <c r="T32" i="6"/>
  <c r="U32" i="6" s="1"/>
  <c r="L32" i="6"/>
  <c r="E31" i="6"/>
  <c r="T31" i="6"/>
  <c r="U31" i="6" s="1"/>
  <c r="L31" i="6"/>
  <c r="E30" i="6"/>
  <c r="T30" i="6"/>
  <c r="U30" i="6" s="1"/>
  <c r="L30" i="6"/>
  <c r="E29" i="6"/>
  <c r="T29" i="6"/>
  <c r="U29" i="6" s="1"/>
  <c r="L29" i="6"/>
  <c r="E28" i="6"/>
  <c r="T28" i="6"/>
  <c r="U28" i="6" s="1"/>
  <c r="L28" i="6"/>
  <c r="E27" i="6"/>
  <c r="T27" i="6"/>
  <c r="U27" i="6" s="1"/>
  <c r="L27" i="6"/>
  <c r="E26" i="6"/>
  <c r="T26" i="6"/>
  <c r="U26" i="6" s="1"/>
  <c r="L26" i="6"/>
  <c r="E25" i="6"/>
  <c r="T25" i="6"/>
  <c r="U25" i="6" s="1"/>
  <c r="L25" i="6"/>
  <c r="E24" i="6"/>
  <c r="T24" i="6"/>
  <c r="U24" i="6" s="1"/>
  <c r="L24" i="6"/>
  <c r="E23" i="6"/>
  <c r="T23" i="6"/>
  <c r="U23" i="6" s="1"/>
  <c r="L23" i="6"/>
  <c r="E22" i="6"/>
  <c r="T22" i="6"/>
  <c r="U22" i="6" s="1"/>
  <c r="L22" i="6"/>
  <c r="E21" i="6"/>
  <c r="T21" i="6"/>
  <c r="U21" i="6" s="1"/>
  <c r="L21" i="6"/>
  <c r="E20" i="6"/>
  <c r="L20" i="6"/>
  <c r="T20" i="6"/>
  <c r="U20" i="6" s="1"/>
  <c r="L19" i="6"/>
  <c r="E19" i="6"/>
  <c r="T19" i="6"/>
  <c r="U19" i="6" s="1"/>
  <c r="L18" i="6"/>
  <c r="E18" i="6"/>
  <c r="T18" i="6"/>
  <c r="U18" i="6" s="1"/>
  <c r="L17" i="6"/>
  <c r="T17" i="6"/>
  <c r="U17" i="6" s="1"/>
  <c r="E17" i="6"/>
  <c r="L16" i="6"/>
  <c r="T16" i="6"/>
  <c r="U16" i="6" s="1"/>
  <c r="E16" i="6"/>
  <c r="L15" i="6"/>
  <c r="E15" i="6"/>
  <c r="T15" i="6"/>
  <c r="U15" i="6" s="1"/>
  <c r="L14" i="6"/>
  <c r="E14" i="6"/>
  <c r="T14" i="6"/>
  <c r="U14" i="6" s="1"/>
  <c r="L13" i="6"/>
  <c r="T13" i="6"/>
  <c r="U13" i="6" s="1"/>
  <c r="E13" i="6"/>
  <c r="L12" i="6"/>
  <c r="T12" i="6"/>
  <c r="U12" i="6" s="1"/>
  <c r="E12" i="6"/>
  <c r="I11" i="6"/>
  <c r="R11" i="6"/>
  <c r="S11" i="6" s="1"/>
  <c r="L10" i="6"/>
  <c r="E10" i="6"/>
  <c r="T10" i="6"/>
  <c r="U10" i="6" s="1"/>
  <c r="J37" i="1"/>
  <c r="S37" i="1"/>
  <c r="T37" i="1" s="1"/>
  <c r="H15" i="1"/>
  <c r="S15" i="1"/>
  <c r="T15" i="1" s="1"/>
  <c r="M10" i="1"/>
  <c r="F10" i="1"/>
  <c r="U10" i="1"/>
  <c r="V10" i="1" s="1"/>
  <c r="I34" i="6"/>
  <c r="R34" i="6"/>
  <c r="S34" i="6" s="1"/>
  <c r="I31" i="6"/>
  <c r="R31" i="6"/>
  <c r="S31" i="6" s="1"/>
  <c r="I28" i="6"/>
  <c r="R28" i="6"/>
  <c r="S28" i="6" s="1"/>
  <c r="I26" i="6"/>
  <c r="R26" i="6"/>
  <c r="S26" i="6" s="1"/>
  <c r="I23" i="6"/>
  <c r="R23" i="6"/>
  <c r="S23" i="6" s="1"/>
  <c r="I21" i="6"/>
  <c r="R21" i="6"/>
  <c r="S21" i="6" s="1"/>
  <c r="I19" i="6"/>
  <c r="R19" i="6"/>
  <c r="S19" i="6" s="1"/>
  <c r="I18" i="6"/>
  <c r="R18" i="6"/>
  <c r="S18" i="6" s="1"/>
  <c r="I17" i="6"/>
  <c r="R17" i="6"/>
  <c r="S17" i="6" s="1"/>
  <c r="I16" i="6"/>
  <c r="R16" i="6"/>
  <c r="S16" i="6" s="1"/>
  <c r="I15" i="6"/>
  <c r="R15" i="6"/>
  <c r="S15" i="6" s="1"/>
  <c r="I14" i="6"/>
  <c r="R14" i="6"/>
  <c r="S14" i="6" s="1"/>
  <c r="I13" i="6"/>
  <c r="R13" i="6"/>
  <c r="S13" i="6" s="1"/>
  <c r="I12" i="6"/>
  <c r="R12" i="6"/>
  <c r="S12" i="6" s="1"/>
  <c r="L11" i="6"/>
  <c r="E11" i="6"/>
  <c r="T11" i="6"/>
  <c r="U11" i="6" s="1"/>
  <c r="I10" i="6"/>
  <c r="R10" i="6"/>
  <c r="S10" i="6" s="1"/>
  <c r="F37" i="1"/>
  <c r="U37" i="1"/>
  <c r="V37" i="1" s="1"/>
  <c r="M37" i="1"/>
  <c r="H19" i="1"/>
  <c r="S19" i="1"/>
  <c r="T19" i="1" s="1"/>
  <c r="H14" i="1"/>
  <c r="S14" i="1"/>
  <c r="T14" i="1" s="1"/>
  <c r="H18" i="1"/>
  <c r="S18" i="1"/>
  <c r="T18" i="1" s="1"/>
  <c r="H12" i="1"/>
  <c r="S12" i="1"/>
  <c r="T12" i="1" s="1"/>
  <c r="H16" i="1"/>
  <c r="S16" i="1"/>
  <c r="T16" i="1" s="1"/>
  <c r="M20" i="1"/>
  <c r="F20" i="1"/>
  <c r="U20" i="1"/>
  <c r="V20" i="1" s="1"/>
  <c r="J21" i="1"/>
  <c r="S21" i="1"/>
  <c r="T21" i="1" s="1"/>
  <c r="F22" i="1"/>
  <c r="U22" i="1"/>
  <c r="V22" i="1" s="1"/>
  <c r="M22" i="1"/>
  <c r="J23" i="1"/>
  <c r="S23" i="1"/>
  <c r="T23" i="1" s="1"/>
  <c r="M24" i="1"/>
  <c r="F24" i="1"/>
  <c r="U24" i="1"/>
  <c r="V24" i="1" s="1"/>
  <c r="J25" i="1"/>
  <c r="S25" i="1"/>
  <c r="T25" i="1" s="1"/>
  <c r="F26" i="1"/>
  <c r="U26" i="1"/>
  <c r="V26" i="1" s="1"/>
  <c r="M26" i="1"/>
  <c r="J27" i="1"/>
  <c r="S27" i="1"/>
  <c r="T27" i="1" s="1"/>
  <c r="M28" i="1"/>
  <c r="F28" i="1"/>
  <c r="U28" i="1"/>
  <c r="V28" i="1" s="1"/>
  <c r="J29" i="1"/>
  <c r="S29" i="1"/>
  <c r="T29" i="1" s="1"/>
  <c r="F30" i="1"/>
  <c r="U30" i="1"/>
  <c r="V30" i="1" s="1"/>
  <c r="M30" i="1"/>
  <c r="J31" i="1"/>
  <c r="S31" i="1"/>
  <c r="T31" i="1" s="1"/>
  <c r="M32" i="1"/>
  <c r="F32" i="1"/>
  <c r="U32" i="1"/>
  <c r="V32" i="1" s="1"/>
  <c r="J33" i="1"/>
  <c r="S33" i="1"/>
  <c r="T33" i="1" s="1"/>
  <c r="M34" i="1"/>
  <c r="U34" i="1"/>
  <c r="V34" i="1" s="1"/>
  <c r="F34" i="1"/>
  <c r="J35" i="1"/>
  <c r="S35" i="1"/>
  <c r="T35" i="1" s="1"/>
  <c r="F36" i="1"/>
  <c r="U36" i="1"/>
  <c r="V36" i="1" s="1"/>
  <c r="M36" i="1"/>
  <c r="Q13" i="1"/>
  <c r="R13" i="1" s="1"/>
  <c r="N13" i="1"/>
  <c r="O13" i="1"/>
  <c r="P13" i="1" s="1"/>
  <c r="O12" i="1"/>
  <c r="P12" i="1" s="1"/>
  <c r="Q12" i="1"/>
  <c r="R12" i="1" s="1"/>
  <c r="N12" i="1"/>
  <c r="N14" i="1"/>
  <c r="O14" i="1"/>
  <c r="P14" i="1" s="1"/>
  <c r="Q14" i="1"/>
  <c r="R14" i="1" s="1"/>
  <c r="J20" i="1"/>
  <c r="S20" i="1"/>
  <c r="T20" i="1" s="1"/>
  <c r="M21" i="1"/>
  <c r="U21" i="1"/>
  <c r="V21" i="1" s="1"/>
  <c r="F21" i="1"/>
  <c r="J22" i="1"/>
  <c r="S22" i="1"/>
  <c r="T22" i="1" s="1"/>
  <c r="F23" i="1"/>
  <c r="M23" i="1"/>
  <c r="U23" i="1"/>
  <c r="V23" i="1" s="1"/>
  <c r="J24" i="1"/>
  <c r="S24" i="1"/>
  <c r="T24" i="1" s="1"/>
  <c r="M25" i="1"/>
  <c r="U25" i="1"/>
  <c r="V25" i="1" s="1"/>
  <c r="F25" i="1"/>
  <c r="J26" i="1"/>
  <c r="S26" i="1"/>
  <c r="T26" i="1" s="1"/>
  <c r="F27" i="1"/>
  <c r="M27" i="1"/>
  <c r="U27" i="1"/>
  <c r="V27" i="1" s="1"/>
  <c r="J28" i="1"/>
  <c r="S28" i="1"/>
  <c r="T28" i="1" s="1"/>
  <c r="M29" i="1"/>
  <c r="U29" i="1"/>
  <c r="V29" i="1" s="1"/>
  <c r="F29" i="1"/>
  <c r="J30" i="1"/>
  <c r="S30" i="1"/>
  <c r="T30" i="1" s="1"/>
  <c r="F31" i="1"/>
  <c r="M31" i="1"/>
  <c r="U31" i="1"/>
  <c r="V31" i="1" s="1"/>
  <c r="J32" i="1"/>
  <c r="S32" i="1"/>
  <c r="T32" i="1" s="1"/>
  <c r="M33" i="1"/>
  <c r="U33" i="1"/>
  <c r="V33" i="1" s="1"/>
  <c r="F33" i="1"/>
  <c r="J34" i="1"/>
  <c r="S34" i="1"/>
  <c r="T34" i="1" s="1"/>
  <c r="M35" i="1"/>
  <c r="U35" i="1"/>
  <c r="V35" i="1" s="1"/>
  <c r="F35" i="1"/>
  <c r="J36" i="1"/>
  <c r="S36" i="1"/>
  <c r="T36" i="1" s="1"/>
  <c r="O18" i="1"/>
  <c r="P18" i="1" s="1"/>
  <c r="Q18" i="1"/>
  <c r="R18" i="1" s="1"/>
  <c r="N18" i="1"/>
  <c r="N17" i="1"/>
  <c r="O17" i="1"/>
  <c r="P17" i="1" s="1"/>
  <c r="Q17" i="1"/>
  <c r="R17" i="1" s="1"/>
  <c r="O16" i="2" l="1"/>
  <c r="P16" i="2" s="1"/>
  <c r="N16" i="2"/>
  <c r="Q16" i="2"/>
  <c r="R16" i="2" s="1"/>
  <c r="N11" i="8"/>
  <c r="O11" i="8" s="1"/>
  <c r="M11" i="8"/>
  <c r="P11" i="8"/>
  <c r="Q11" i="8" s="1"/>
  <c r="N15" i="8"/>
  <c r="O15" i="8" s="1"/>
  <c r="M15" i="8"/>
  <c r="P15" i="8"/>
  <c r="Q15" i="8" s="1"/>
  <c r="M18" i="8"/>
  <c r="N18" i="8"/>
  <c r="O18" i="8" s="1"/>
  <c r="P18" i="8"/>
  <c r="Q18" i="8" s="1"/>
  <c r="N20" i="8"/>
  <c r="O20" i="8" s="1"/>
  <c r="M20" i="8"/>
  <c r="P20" i="8"/>
  <c r="Q20" i="8" s="1"/>
  <c r="M22" i="8"/>
  <c r="N22" i="8"/>
  <c r="O22" i="8" s="1"/>
  <c r="P22" i="8"/>
  <c r="Q22" i="8" s="1"/>
  <c r="N24" i="8"/>
  <c r="O24" i="8" s="1"/>
  <c r="P24" i="8"/>
  <c r="Q24" i="8" s="1"/>
  <c r="M24" i="8"/>
  <c r="M26" i="8"/>
  <c r="N26" i="8"/>
  <c r="O26" i="8" s="1"/>
  <c r="P26" i="8"/>
  <c r="Q26" i="8" s="1"/>
  <c r="M28" i="8"/>
  <c r="N28" i="8"/>
  <c r="O28" i="8" s="1"/>
  <c r="P28" i="8"/>
  <c r="Q28" i="8" s="1"/>
  <c r="P30" i="8"/>
  <c r="Q30" i="8" s="1"/>
  <c r="M30" i="8"/>
  <c r="N30" i="8"/>
  <c r="O30" i="8" s="1"/>
  <c r="P32" i="8"/>
  <c r="Q32" i="8" s="1"/>
  <c r="M32" i="8"/>
  <c r="N32" i="8"/>
  <c r="O32" i="8" s="1"/>
  <c r="P34" i="8"/>
  <c r="Q34" i="8" s="1"/>
  <c r="M34" i="8"/>
  <c r="N34" i="8"/>
  <c r="O34" i="8" s="1"/>
  <c r="M36" i="8"/>
  <c r="N36" i="8"/>
  <c r="O36" i="8" s="1"/>
  <c r="P36" i="8"/>
  <c r="Q36" i="8" s="1"/>
  <c r="P8" i="25"/>
  <c r="Q8" i="25" s="1"/>
  <c r="M8" i="25"/>
  <c r="N8" i="25"/>
  <c r="O8" i="25" s="1"/>
  <c r="M10" i="25"/>
  <c r="N10" i="25"/>
  <c r="O10" i="25" s="1"/>
  <c r="P10" i="25"/>
  <c r="Q10" i="25" s="1"/>
  <c r="M12" i="25"/>
  <c r="N12" i="25"/>
  <c r="O12" i="25" s="1"/>
  <c r="P12" i="25"/>
  <c r="Q12" i="25" s="1"/>
  <c r="M14" i="25"/>
  <c r="P14" i="25"/>
  <c r="Q14" i="25" s="1"/>
  <c r="N14" i="25"/>
  <c r="O14" i="25" s="1"/>
  <c r="P16" i="25"/>
  <c r="Q16" i="25" s="1"/>
  <c r="M16" i="25"/>
  <c r="N16" i="25"/>
  <c r="O16" i="25" s="1"/>
  <c r="P18" i="25"/>
  <c r="Q18" i="25" s="1"/>
  <c r="M18" i="25"/>
  <c r="N18" i="25"/>
  <c r="O18" i="25" s="1"/>
  <c r="M20" i="25"/>
  <c r="N20" i="25"/>
  <c r="O20" i="25" s="1"/>
  <c r="P20" i="25"/>
  <c r="Q20" i="25" s="1"/>
  <c r="M22" i="25"/>
  <c r="N22" i="25"/>
  <c r="O22" i="25" s="1"/>
  <c r="P22" i="25"/>
  <c r="Q22" i="25" s="1"/>
  <c r="M24" i="25"/>
  <c r="N24" i="25"/>
  <c r="O24" i="25" s="1"/>
  <c r="P24" i="25"/>
  <c r="Q24" i="25" s="1"/>
  <c r="P26" i="25"/>
  <c r="Q26" i="25" s="1"/>
  <c r="M26" i="25"/>
  <c r="N26" i="25"/>
  <c r="O26" i="25" s="1"/>
  <c r="P28" i="25"/>
  <c r="Q28" i="25" s="1"/>
  <c r="M28" i="25"/>
  <c r="N28" i="25"/>
  <c r="O28" i="25" s="1"/>
  <c r="N30" i="25"/>
  <c r="O30" i="25" s="1"/>
  <c r="P30" i="25"/>
  <c r="Q30" i="25" s="1"/>
  <c r="M30" i="25"/>
  <c r="M32" i="25"/>
  <c r="N32" i="25"/>
  <c r="O32" i="25" s="1"/>
  <c r="P32" i="25"/>
  <c r="Q32" i="25" s="1"/>
  <c r="N34" i="25"/>
  <c r="O34" i="25" s="1"/>
  <c r="M34" i="25"/>
  <c r="P34" i="25"/>
  <c r="Q34" i="25" s="1"/>
  <c r="M14" i="11"/>
  <c r="N14" i="11"/>
  <c r="O14" i="11" s="1"/>
  <c r="P14" i="11"/>
  <c r="Q14" i="11" s="1"/>
  <c r="P16" i="11"/>
  <c r="Q16" i="11" s="1"/>
  <c r="M16" i="11"/>
  <c r="N16" i="11"/>
  <c r="O16" i="11" s="1"/>
  <c r="M18" i="11"/>
  <c r="N18" i="11"/>
  <c r="O18" i="11" s="1"/>
  <c r="P18" i="11"/>
  <c r="Q18" i="11" s="1"/>
  <c r="P20" i="11"/>
  <c r="Q20" i="11" s="1"/>
  <c r="M20" i="11"/>
  <c r="N20" i="11"/>
  <c r="O20" i="11" s="1"/>
  <c r="M22" i="11"/>
  <c r="N22" i="11"/>
  <c r="O22" i="11" s="1"/>
  <c r="P22" i="11"/>
  <c r="Q22" i="11" s="1"/>
  <c r="P24" i="11"/>
  <c r="Q24" i="11" s="1"/>
  <c r="M24" i="11"/>
  <c r="N24" i="11"/>
  <c r="O24" i="11" s="1"/>
  <c r="M26" i="11"/>
  <c r="N26" i="11"/>
  <c r="O26" i="11" s="1"/>
  <c r="P26" i="11"/>
  <c r="Q26" i="11" s="1"/>
  <c r="P28" i="11"/>
  <c r="Q28" i="11" s="1"/>
  <c r="M28" i="11"/>
  <c r="N28" i="11"/>
  <c r="O28" i="11" s="1"/>
  <c r="M30" i="11"/>
  <c r="N30" i="11"/>
  <c r="O30" i="11" s="1"/>
  <c r="P30" i="11"/>
  <c r="Q30" i="11" s="1"/>
  <c r="P32" i="11"/>
  <c r="Q32" i="11" s="1"/>
  <c r="M32" i="11"/>
  <c r="N32" i="11"/>
  <c r="O32" i="11" s="1"/>
  <c r="Q13" i="2"/>
  <c r="R13" i="2" s="1"/>
  <c r="O13" i="2"/>
  <c r="P13" i="2" s="1"/>
  <c r="N13" i="2"/>
  <c r="N19" i="2"/>
  <c r="Q19" i="2"/>
  <c r="R19" i="2" s="1"/>
  <c r="O19" i="2"/>
  <c r="P19" i="2" s="1"/>
  <c r="Q21" i="2"/>
  <c r="R21" i="2" s="1"/>
  <c r="N21" i="2"/>
  <c r="O21" i="2"/>
  <c r="P21" i="2" s="1"/>
  <c r="N23" i="2"/>
  <c r="Q23" i="2"/>
  <c r="R23" i="2" s="1"/>
  <c r="O23" i="2"/>
  <c r="P23" i="2" s="1"/>
  <c r="N25" i="2"/>
  <c r="O25" i="2"/>
  <c r="P25" i="2" s="1"/>
  <c r="Q25" i="2"/>
  <c r="R25" i="2" s="1"/>
  <c r="O27" i="2"/>
  <c r="P27" i="2" s="1"/>
  <c r="N27" i="2"/>
  <c r="Q27" i="2"/>
  <c r="R27" i="2" s="1"/>
  <c r="N29" i="2"/>
  <c r="O29" i="2"/>
  <c r="P29" i="2" s="1"/>
  <c r="Q29" i="2"/>
  <c r="R29" i="2" s="1"/>
  <c r="O31" i="2"/>
  <c r="P31" i="2" s="1"/>
  <c r="N31" i="2"/>
  <c r="Q31" i="2"/>
  <c r="R31" i="2" s="1"/>
  <c r="N33" i="2"/>
  <c r="O33" i="2"/>
  <c r="P33" i="2" s="1"/>
  <c r="Q33" i="2"/>
  <c r="R33" i="2" s="1"/>
  <c r="O35" i="2"/>
  <c r="P35" i="2" s="1"/>
  <c r="N35" i="2"/>
  <c r="Q35" i="2"/>
  <c r="R35" i="2" s="1"/>
  <c r="N37" i="2"/>
  <c r="O37" i="2"/>
  <c r="P37" i="2" s="1"/>
  <c r="Q37" i="2"/>
  <c r="R37" i="2" s="1"/>
  <c r="P12" i="8"/>
  <c r="Q12" i="8" s="1"/>
  <c r="N12" i="8"/>
  <c r="O12" i="8" s="1"/>
  <c r="M12" i="8"/>
  <c r="N16" i="8"/>
  <c r="O16" i="8" s="1"/>
  <c r="M16" i="8"/>
  <c r="P16" i="8"/>
  <c r="Q16" i="8" s="1"/>
  <c r="N11" i="2"/>
  <c r="O11" i="2"/>
  <c r="P11" i="2" s="1"/>
  <c r="Q11" i="2"/>
  <c r="R11" i="2" s="1"/>
  <c r="N10" i="2"/>
  <c r="O10" i="2"/>
  <c r="P10" i="2" s="1"/>
  <c r="Q10" i="2"/>
  <c r="R10" i="2" s="1"/>
  <c r="N13" i="8"/>
  <c r="O13" i="8" s="1"/>
  <c r="M13" i="8"/>
  <c r="P13" i="8"/>
  <c r="Q13" i="8" s="1"/>
  <c r="N17" i="8"/>
  <c r="O17" i="8" s="1"/>
  <c r="M17" i="8"/>
  <c r="P17" i="8"/>
  <c r="Q17" i="8" s="1"/>
  <c r="N19" i="8"/>
  <c r="O19" i="8" s="1"/>
  <c r="M19" i="8"/>
  <c r="P19" i="8"/>
  <c r="Q19" i="8" s="1"/>
  <c r="N21" i="8"/>
  <c r="O21" i="8" s="1"/>
  <c r="M21" i="8"/>
  <c r="P21" i="8"/>
  <c r="Q21" i="8" s="1"/>
  <c r="M23" i="8"/>
  <c r="P23" i="8"/>
  <c r="Q23" i="8" s="1"/>
  <c r="N23" i="8"/>
  <c r="O23" i="8" s="1"/>
  <c r="M25" i="8"/>
  <c r="N25" i="8"/>
  <c r="O25" i="8" s="1"/>
  <c r="P25" i="8"/>
  <c r="Q25" i="8" s="1"/>
  <c r="P27" i="8"/>
  <c r="Q27" i="8" s="1"/>
  <c r="N27" i="8"/>
  <c r="O27" i="8" s="1"/>
  <c r="M27" i="8"/>
  <c r="M29" i="8"/>
  <c r="N29" i="8"/>
  <c r="O29" i="8" s="1"/>
  <c r="P29" i="8"/>
  <c r="Q29" i="8" s="1"/>
  <c r="N31" i="8"/>
  <c r="O31" i="8" s="1"/>
  <c r="M31" i="8"/>
  <c r="P31" i="8"/>
  <c r="Q31" i="8" s="1"/>
  <c r="N33" i="8"/>
  <c r="O33" i="8" s="1"/>
  <c r="P33" i="8"/>
  <c r="Q33" i="8" s="1"/>
  <c r="M33" i="8"/>
  <c r="M35" i="8"/>
  <c r="N35" i="8"/>
  <c r="O35" i="8" s="1"/>
  <c r="P35" i="8"/>
  <c r="Q35" i="8" s="1"/>
  <c r="M37" i="8"/>
  <c r="N37" i="8"/>
  <c r="O37" i="8" s="1"/>
  <c r="P37" i="8"/>
  <c r="Q37" i="8" s="1"/>
  <c r="M9" i="25"/>
  <c r="N9" i="25"/>
  <c r="O9" i="25" s="1"/>
  <c r="P9" i="25"/>
  <c r="Q9" i="25" s="1"/>
  <c r="M11" i="25"/>
  <c r="N11" i="25"/>
  <c r="O11" i="25" s="1"/>
  <c r="P11" i="25"/>
  <c r="Q11" i="25" s="1"/>
  <c r="P13" i="25"/>
  <c r="Q13" i="25" s="1"/>
  <c r="N13" i="25"/>
  <c r="O13" i="25" s="1"/>
  <c r="M13" i="25"/>
  <c r="N15" i="25"/>
  <c r="O15" i="25" s="1"/>
  <c r="P15" i="25"/>
  <c r="Q15" i="25" s="1"/>
  <c r="M15" i="25"/>
  <c r="N17" i="25"/>
  <c r="O17" i="25" s="1"/>
  <c r="M17" i="25"/>
  <c r="P17" i="25"/>
  <c r="Q17" i="25" s="1"/>
  <c r="P19" i="25"/>
  <c r="Q19" i="25" s="1"/>
  <c r="N19" i="25"/>
  <c r="O19" i="25" s="1"/>
  <c r="M19" i="25"/>
  <c r="P21" i="25"/>
  <c r="Q21" i="25" s="1"/>
  <c r="N21" i="25"/>
  <c r="O21" i="25" s="1"/>
  <c r="M21" i="25"/>
  <c r="M23" i="25"/>
  <c r="N23" i="25"/>
  <c r="O23" i="25" s="1"/>
  <c r="P23" i="25"/>
  <c r="Q23" i="25" s="1"/>
  <c r="P25" i="25"/>
  <c r="Q25" i="25" s="1"/>
  <c r="M25" i="25"/>
  <c r="N25" i="25"/>
  <c r="O25" i="25" s="1"/>
  <c r="N27" i="25"/>
  <c r="O27" i="25" s="1"/>
  <c r="P27" i="25"/>
  <c r="Q27" i="25" s="1"/>
  <c r="M27" i="25"/>
  <c r="N29" i="25"/>
  <c r="O29" i="25" s="1"/>
  <c r="M29" i="25"/>
  <c r="P29" i="25"/>
  <c r="Q29" i="25" s="1"/>
  <c r="M31" i="25"/>
  <c r="N31" i="25"/>
  <c r="O31" i="25" s="1"/>
  <c r="P31" i="25"/>
  <c r="Q31" i="25" s="1"/>
  <c r="P33" i="25"/>
  <c r="Q33" i="25" s="1"/>
  <c r="N33" i="25"/>
  <c r="O33" i="25" s="1"/>
  <c r="M33" i="25"/>
  <c r="P35" i="25"/>
  <c r="Q35" i="25" s="1"/>
  <c r="M35" i="25"/>
  <c r="N35" i="25"/>
  <c r="O35" i="25" s="1"/>
  <c r="N15" i="11"/>
  <c r="O15" i="11" s="1"/>
  <c r="M15" i="11"/>
  <c r="P15" i="11"/>
  <c r="Q15" i="11" s="1"/>
  <c r="P17" i="11"/>
  <c r="Q17" i="11" s="1"/>
  <c r="N17" i="11"/>
  <c r="O17" i="11" s="1"/>
  <c r="M17" i="11"/>
  <c r="N19" i="11"/>
  <c r="O19" i="11" s="1"/>
  <c r="M19" i="11"/>
  <c r="P19" i="11"/>
  <c r="Q19" i="11" s="1"/>
  <c r="P21" i="11"/>
  <c r="Q21" i="11" s="1"/>
  <c r="N21" i="11"/>
  <c r="O21" i="11" s="1"/>
  <c r="M21" i="11"/>
  <c r="N23" i="11"/>
  <c r="O23" i="11" s="1"/>
  <c r="M23" i="11"/>
  <c r="P23" i="11"/>
  <c r="Q23" i="11" s="1"/>
  <c r="P25" i="11"/>
  <c r="Q25" i="11" s="1"/>
  <c r="N25" i="11"/>
  <c r="O25" i="11" s="1"/>
  <c r="M25" i="11"/>
  <c r="N27" i="11"/>
  <c r="O27" i="11" s="1"/>
  <c r="M27" i="11"/>
  <c r="P27" i="11"/>
  <c r="Q27" i="11" s="1"/>
  <c r="P29" i="11"/>
  <c r="Q29" i="11" s="1"/>
  <c r="N29" i="11"/>
  <c r="O29" i="11" s="1"/>
  <c r="M29" i="11"/>
  <c r="N31" i="11"/>
  <c r="O31" i="11" s="1"/>
  <c r="M31" i="11"/>
  <c r="P31" i="11"/>
  <c r="Q31" i="11" s="1"/>
  <c r="N17" i="2"/>
  <c r="Q17" i="2"/>
  <c r="R17" i="2" s="1"/>
  <c r="O17" i="2"/>
  <c r="P17" i="2" s="1"/>
  <c r="Q20" i="2"/>
  <c r="R20" i="2" s="1"/>
  <c r="O20" i="2"/>
  <c r="P20" i="2" s="1"/>
  <c r="N20" i="2"/>
  <c r="N22" i="2"/>
  <c r="O22" i="2"/>
  <c r="P22" i="2" s="1"/>
  <c r="Q22" i="2"/>
  <c r="R22" i="2" s="1"/>
  <c r="N24" i="2"/>
  <c r="Q24" i="2"/>
  <c r="R24" i="2" s="1"/>
  <c r="O24" i="2"/>
  <c r="P24" i="2" s="1"/>
  <c r="N26" i="2"/>
  <c r="Q26" i="2"/>
  <c r="R26" i="2" s="1"/>
  <c r="O26" i="2"/>
  <c r="P26" i="2" s="1"/>
  <c r="N28" i="2"/>
  <c r="Q28" i="2"/>
  <c r="R28" i="2" s="1"/>
  <c r="O28" i="2"/>
  <c r="P28" i="2" s="1"/>
  <c r="N30" i="2"/>
  <c r="Q30" i="2"/>
  <c r="R30" i="2" s="1"/>
  <c r="O30" i="2"/>
  <c r="P30" i="2" s="1"/>
  <c r="N32" i="2"/>
  <c r="Q32" i="2"/>
  <c r="R32" i="2" s="1"/>
  <c r="O32" i="2"/>
  <c r="P32" i="2" s="1"/>
  <c r="N34" i="2"/>
  <c r="Q34" i="2"/>
  <c r="R34" i="2" s="1"/>
  <c r="O34" i="2"/>
  <c r="P34" i="2" s="1"/>
  <c r="N36" i="2"/>
  <c r="Q36" i="2"/>
  <c r="R36" i="2" s="1"/>
  <c r="O36" i="2"/>
  <c r="P36" i="2" s="1"/>
  <c r="N10" i="8"/>
  <c r="O10" i="8" s="1"/>
  <c r="P10" i="8"/>
  <c r="Q10" i="8" s="1"/>
  <c r="M10" i="8"/>
  <c r="N14" i="8"/>
  <c r="O14" i="8" s="1"/>
  <c r="P14" i="8"/>
  <c r="Q14" i="8" s="1"/>
  <c r="M14" i="8"/>
  <c r="O15" i="2"/>
  <c r="P15" i="2" s="1"/>
  <c r="Q15" i="2"/>
  <c r="R15" i="2" s="1"/>
  <c r="N15" i="2"/>
  <c r="N37" i="1"/>
  <c r="Q37" i="1"/>
  <c r="R37" i="1" s="1"/>
  <c r="O37" i="1"/>
  <c r="P37" i="1" s="1"/>
  <c r="M10" i="6"/>
  <c r="N10" i="6"/>
  <c r="O10" i="6" s="1"/>
  <c r="P10" i="6"/>
  <c r="Q10" i="6" s="1"/>
  <c r="M13" i="6"/>
  <c r="P13" i="6"/>
  <c r="Q13" i="6" s="1"/>
  <c r="N13" i="6"/>
  <c r="O13" i="6" s="1"/>
  <c r="M15" i="6"/>
  <c r="P15" i="6"/>
  <c r="Q15" i="6" s="1"/>
  <c r="N15" i="6"/>
  <c r="O15" i="6" s="1"/>
  <c r="M17" i="6"/>
  <c r="P17" i="6"/>
  <c r="Q17" i="6" s="1"/>
  <c r="N17" i="6"/>
  <c r="O17" i="6" s="1"/>
  <c r="M19" i="6"/>
  <c r="P19" i="6"/>
  <c r="Q19" i="6" s="1"/>
  <c r="N19" i="6"/>
  <c r="O19" i="6" s="1"/>
  <c r="N20" i="6"/>
  <c r="O20" i="6" s="1"/>
  <c r="P20" i="6"/>
  <c r="Q20" i="6" s="1"/>
  <c r="M20" i="6"/>
  <c r="M21" i="6"/>
  <c r="P21" i="6"/>
  <c r="Q21" i="6" s="1"/>
  <c r="N21" i="6"/>
  <c r="O21" i="6" s="1"/>
  <c r="M23" i="6"/>
  <c r="P23" i="6"/>
  <c r="Q23" i="6" s="1"/>
  <c r="N23" i="6"/>
  <c r="O23" i="6" s="1"/>
  <c r="M25" i="6"/>
  <c r="P25" i="6"/>
  <c r="Q25" i="6" s="1"/>
  <c r="N25" i="6"/>
  <c r="O25" i="6" s="1"/>
  <c r="M27" i="6"/>
  <c r="P27" i="6"/>
  <c r="Q27" i="6" s="1"/>
  <c r="N27" i="6"/>
  <c r="O27" i="6" s="1"/>
  <c r="M29" i="6"/>
  <c r="P29" i="6"/>
  <c r="Q29" i="6" s="1"/>
  <c r="N29" i="6"/>
  <c r="O29" i="6" s="1"/>
  <c r="M31" i="6"/>
  <c r="P31" i="6"/>
  <c r="Q31" i="6" s="1"/>
  <c r="N31" i="6"/>
  <c r="O31" i="6" s="1"/>
  <c r="M33" i="6"/>
  <c r="P33" i="6"/>
  <c r="Q33" i="6" s="1"/>
  <c r="N33" i="6"/>
  <c r="O33" i="6" s="1"/>
  <c r="M35" i="6"/>
  <c r="P35" i="6"/>
  <c r="Q35" i="6" s="1"/>
  <c r="N35" i="6"/>
  <c r="O35" i="6" s="1"/>
  <c r="M11" i="6"/>
  <c r="P11" i="6"/>
  <c r="Q11" i="6" s="1"/>
  <c r="N11" i="6"/>
  <c r="O11" i="6" s="1"/>
  <c r="N10" i="1"/>
  <c r="O10" i="1"/>
  <c r="P10" i="1" s="1"/>
  <c r="Q10" i="1"/>
  <c r="R10" i="1" s="1"/>
  <c r="N12" i="6"/>
  <c r="O12" i="6" s="1"/>
  <c r="P12" i="6"/>
  <c r="Q12" i="6" s="1"/>
  <c r="M12" i="6"/>
  <c r="N14" i="6"/>
  <c r="O14" i="6" s="1"/>
  <c r="P14" i="6"/>
  <c r="Q14" i="6" s="1"/>
  <c r="M14" i="6"/>
  <c r="N16" i="6"/>
  <c r="O16" i="6" s="1"/>
  <c r="P16" i="6"/>
  <c r="Q16" i="6" s="1"/>
  <c r="M16" i="6"/>
  <c r="N18" i="6"/>
  <c r="O18" i="6" s="1"/>
  <c r="P18" i="6"/>
  <c r="Q18" i="6" s="1"/>
  <c r="M18" i="6"/>
  <c r="N22" i="6"/>
  <c r="O22" i="6" s="1"/>
  <c r="P22" i="6"/>
  <c r="Q22" i="6" s="1"/>
  <c r="M22" i="6"/>
  <c r="N24" i="6"/>
  <c r="O24" i="6" s="1"/>
  <c r="P24" i="6"/>
  <c r="Q24" i="6" s="1"/>
  <c r="M24" i="6"/>
  <c r="N26" i="6"/>
  <c r="O26" i="6" s="1"/>
  <c r="P26" i="6"/>
  <c r="Q26" i="6" s="1"/>
  <c r="M26" i="6"/>
  <c r="N28" i="6"/>
  <c r="O28" i="6" s="1"/>
  <c r="P28" i="6"/>
  <c r="Q28" i="6" s="1"/>
  <c r="M28" i="6"/>
  <c r="N30" i="6"/>
  <c r="O30" i="6" s="1"/>
  <c r="P30" i="6"/>
  <c r="Q30" i="6" s="1"/>
  <c r="M30" i="6"/>
  <c r="N32" i="6"/>
  <c r="O32" i="6" s="1"/>
  <c r="P32" i="6"/>
  <c r="Q32" i="6" s="1"/>
  <c r="M32" i="6"/>
  <c r="N34" i="6"/>
  <c r="O34" i="6" s="1"/>
  <c r="P34" i="6"/>
  <c r="Q34" i="6" s="1"/>
  <c r="M34" i="6"/>
  <c r="N36" i="6"/>
  <c r="O36" i="6" s="1"/>
  <c r="P36" i="6"/>
  <c r="Q36" i="6" s="1"/>
  <c r="M36" i="6"/>
  <c r="O30" i="1"/>
  <c r="P30" i="1" s="1"/>
  <c r="Q30" i="1"/>
  <c r="R30" i="1" s="1"/>
  <c r="N30" i="1"/>
  <c r="O26" i="1"/>
  <c r="P26" i="1" s="1"/>
  <c r="Q26" i="1"/>
  <c r="R26" i="1" s="1"/>
  <c r="N26" i="1"/>
  <c r="O22" i="1"/>
  <c r="P22" i="1" s="1"/>
  <c r="N22" i="1"/>
  <c r="Q22" i="1"/>
  <c r="R22" i="1" s="1"/>
  <c r="N35" i="1"/>
  <c r="O35" i="1"/>
  <c r="P35" i="1" s="1"/>
  <c r="Q35" i="1"/>
  <c r="R35" i="1" s="1"/>
  <c r="N34" i="1"/>
  <c r="O34" i="1"/>
  <c r="P34" i="1" s="1"/>
  <c r="Q34" i="1"/>
  <c r="R34" i="1" s="1"/>
  <c r="N33" i="1"/>
  <c r="O33" i="1"/>
  <c r="P33" i="1" s="1"/>
  <c r="Q33" i="1"/>
  <c r="R33" i="1" s="1"/>
  <c r="N31" i="1"/>
  <c r="O31" i="1"/>
  <c r="P31" i="1" s="1"/>
  <c r="Q31" i="1"/>
  <c r="R31" i="1" s="1"/>
  <c r="O29" i="1"/>
  <c r="P29" i="1" s="1"/>
  <c r="Q29" i="1"/>
  <c r="R29" i="1" s="1"/>
  <c r="N29" i="1"/>
  <c r="N27" i="1"/>
  <c r="O27" i="1"/>
  <c r="P27" i="1" s="1"/>
  <c r="Q27" i="1"/>
  <c r="R27" i="1" s="1"/>
  <c r="N25" i="1"/>
  <c r="O25" i="1"/>
  <c r="P25" i="1" s="1"/>
  <c r="Q25" i="1"/>
  <c r="R25" i="1" s="1"/>
  <c r="N23" i="1"/>
  <c r="O23" i="1"/>
  <c r="P23" i="1" s="1"/>
  <c r="Q23" i="1"/>
  <c r="R23" i="1" s="1"/>
  <c r="O21" i="1"/>
  <c r="P21" i="1" s="1"/>
  <c r="Q21" i="1"/>
  <c r="R21" i="1" s="1"/>
  <c r="N21" i="1"/>
  <c r="O36" i="1"/>
  <c r="P36" i="1" s="1"/>
  <c r="Q36" i="1"/>
  <c r="R36" i="1" s="1"/>
  <c r="N36" i="1"/>
  <c r="N32" i="1"/>
  <c r="O32" i="1"/>
  <c r="P32" i="1" s="1"/>
  <c r="Q32" i="1"/>
  <c r="R32" i="1" s="1"/>
  <c r="O28" i="1"/>
  <c r="P28" i="1" s="1"/>
  <c r="Q28" i="1"/>
  <c r="R28" i="1" s="1"/>
  <c r="N28" i="1"/>
  <c r="N24" i="1"/>
  <c r="O24" i="1"/>
  <c r="P24" i="1" s="1"/>
  <c r="Q24" i="1"/>
  <c r="R24" i="1" s="1"/>
  <c r="O20" i="1"/>
  <c r="P20" i="1" s="1"/>
  <c r="Q20" i="1"/>
  <c r="R20" i="1" s="1"/>
  <c r="N20" i="1"/>
</calcChain>
</file>

<file path=xl/sharedStrings.xml><?xml version="1.0" encoding="utf-8"?>
<sst xmlns="http://schemas.openxmlformats.org/spreadsheetml/2006/main" count="618" uniqueCount="212">
  <si>
    <t>L4</t>
  </si>
  <si>
    <t xml:space="preserve"> </t>
  </si>
  <si>
    <t>LOGISTIEK PERSONEEL KLASSE 4</t>
  </si>
  <si>
    <t>Barema 1</t>
  </si>
  <si>
    <t>Onderhoud categorie I</t>
  </si>
  <si>
    <t>Chauffeur loon ten laste van vervoer gehandicapten</t>
  </si>
  <si>
    <t xml:space="preserve">coëfficiënt: </t>
  </si>
  <si>
    <t>JAARLOON</t>
  </si>
  <si>
    <t>MAANDLOON</t>
  </si>
  <si>
    <t>HAARDTOELAGE</t>
  </si>
  <si>
    <t>STANDPLAATS-</t>
  </si>
  <si>
    <t>UURLOON</t>
  </si>
  <si>
    <t>UURLOON MET</t>
  </si>
  <si>
    <t>TOELAGE</t>
  </si>
  <si>
    <t>38u</t>
  </si>
  <si>
    <t>40u</t>
  </si>
  <si>
    <t>basis 01/01/2002</t>
  </si>
  <si>
    <t>L4 ond II</t>
  </si>
  <si>
    <t>LOGISTIEK PERSONEEL ONDERHOUD CATEGORIE II</t>
  </si>
  <si>
    <t>Barema 2</t>
  </si>
  <si>
    <t xml:space="preserve">L4 </t>
  </si>
  <si>
    <t>ond III</t>
  </si>
  <si>
    <t>LOGISTIEK PERSONEEL ONDERHOUD CAT III</t>
  </si>
  <si>
    <t>Barema 3</t>
  </si>
  <si>
    <t>Chauffeur</t>
  </si>
  <si>
    <t>L3 ond IV</t>
  </si>
  <si>
    <t>LOGISTIEK PERSONEEL ONDERHOUD CAT IV</t>
  </si>
  <si>
    <t>Barema 4</t>
  </si>
  <si>
    <t>Kok</t>
  </si>
  <si>
    <t xml:space="preserve">L2 ond V </t>
  </si>
  <si>
    <t>Barema 5</t>
  </si>
  <si>
    <t>OVERZICHT</t>
  </si>
  <si>
    <t>Logistiek personeel klasse 4</t>
  </si>
  <si>
    <t>Logistiek personeel onderhoud cat II</t>
  </si>
  <si>
    <t>L4 ond III</t>
  </si>
  <si>
    <t>Logistiek personeel onderhoud cat III</t>
  </si>
  <si>
    <t>Logistiek personeel onderhoud cat IV</t>
  </si>
  <si>
    <t>L2 ond V</t>
  </si>
  <si>
    <t>Logistiek personeel onderhoud cat V</t>
  </si>
  <si>
    <t>Barema 6</t>
  </si>
  <si>
    <t>L3a</t>
  </si>
  <si>
    <t>Logistiek personeel klasse 3 (In dienst voor 1/11/93)</t>
  </si>
  <si>
    <t>Barema 7</t>
  </si>
  <si>
    <t>L3</t>
  </si>
  <si>
    <t>Logistiek personeel klasse 3 (In dienst na 1/11/93)</t>
  </si>
  <si>
    <t>Barema 8</t>
  </si>
  <si>
    <t xml:space="preserve">L2    </t>
  </si>
  <si>
    <t>Logistiek personeel klasse 2</t>
  </si>
  <si>
    <t>Barema 9</t>
  </si>
  <si>
    <t>A1</t>
  </si>
  <si>
    <t>Administratief + logistiek personeel klasse 1</t>
  </si>
  <si>
    <t>Barema 10</t>
  </si>
  <si>
    <t>A2</t>
  </si>
  <si>
    <t>Administratief + logistiek personeel klasse 2</t>
  </si>
  <si>
    <t>Barema 11</t>
  </si>
  <si>
    <t>A2 boekh Kl II</t>
  </si>
  <si>
    <t>Administratief personeel boekhouder klasse II</t>
  </si>
  <si>
    <t>Barema 13</t>
  </si>
  <si>
    <t>MV2</t>
  </si>
  <si>
    <t>Verzorgend personeel</t>
  </si>
  <si>
    <t>Barema 15</t>
  </si>
  <si>
    <t>B2B</t>
  </si>
  <si>
    <t xml:space="preserve">Begeleidend en verzorgend personeel klasse 2B </t>
  </si>
  <si>
    <t>Barema 16</t>
  </si>
  <si>
    <t>B2A</t>
  </si>
  <si>
    <t>Begeleidend en verzorgend personeel klasse 2A</t>
  </si>
  <si>
    <t>Barema 17</t>
  </si>
  <si>
    <t>B1c</t>
  </si>
  <si>
    <t>Opvoedend personeel klasse 1</t>
  </si>
  <si>
    <t>Barema 18</t>
  </si>
  <si>
    <t>B1b</t>
  </si>
  <si>
    <t>Hoofdopvoeder</t>
  </si>
  <si>
    <t>Barema 19</t>
  </si>
  <si>
    <t>B1a</t>
  </si>
  <si>
    <t>Opvoeder-groepchef</t>
  </si>
  <si>
    <t>Barema 20</t>
  </si>
  <si>
    <t>MV1</t>
  </si>
  <si>
    <t>Sociaal paramedisch en therapeutisch personeel</t>
  </si>
  <si>
    <t>Barema 21</t>
  </si>
  <si>
    <t>L1</t>
  </si>
  <si>
    <t>Licentiaten en tandarts</t>
  </si>
  <si>
    <t>Barema 22</t>
  </si>
  <si>
    <t>K5</t>
  </si>
  <si>
    <t>Onderdirecteur</t>
  </si>
  <si>
    <t>Barema 23</t>
  </si>
  <si>
    <t>K3</t>
  </si>
  <si>
    <t>Directeur 30-59 bedden</t>
  </si>
  <si>
    <t>Barema 24</t>
  </si>
  <si>
    <t>K2</t>
  </si>
  <si>
    <t>Directeur 60-89 bedden</t>
  </si>
  <si>
    <t>Barema 25</t>
  </si>
  <si>
    <t>K1</t>
  </si>
  <si>
    <t>Directeur + 90 bedden</t>
  </si>
  <si>
    <t>Barema 26</t>
  </si>
  <si>
    <t>G1</t>
  </si>
  <si>
    <t>Geneesheer omnipracticus</t>
  </si>
  <si>
    <t>Barema 27</t>
  </si>
  <si>
    <t>GS</t>
  </si>
  <si>
    <t>Geneesheer specialist</t>
  </si>
  <si>
    <t>Barema 28</t>
  </si>
  <si>
    <t>ADL-assistent</t>
  </si>
  <si>
    <t>Gewaarborgd inkomen</t>
  </si>
  <si>
    <t>Weddesupplementen  avonddienst/zaterdagprestaties</t>
  </si>
  <si>
    <t>Vergoeding vakantieverblijven</t>
  </si>
  <si>
    <t>LOGISTIEK KLASSE 3</t>
  </si>
  <si>
    <t>Technicus - electronica A3</t>
  </si>
  <si>
    <t>Kopiist - A3</t>
  </si>
  <si>
    <t>Barema voor personeelsleden in dienst vanaf 1/11/93</t>
  </si>
  <si>
    <t>LOGISTIEK PERSONEEL KLASSE 2</t>
  </si>
  <si>
    <t>Personeel in dienst vanaf 1/11/1993</t>
  </si>
  <si>
    <t>Electronica - technicus A2</t>
  </si>
  <si>
    <t>Kopiist A2</t>
  </si>
  <si>
    <t>ADMINISTRATIEF + LOGISTIEK PERSONEEL KLASSE 1</t>
  </si>
  <si>
    <t>010</t>
  </si>
  <si>
    <t>Boekhouder klasse 1</t>
  </si>
  <si>
    <t>Logistiek personeel klasse 1</t>
  </si>
  <si>
    <t>011</t>
  </si>
  <si>
    <t>Econoom klasse 1</t>
  </si>
  <si>
    <t>Technicus - electronica A1</t>
  </si>
  <si>
    <t>012</t>
  </si>
  <si>
    <t>Opsteller klasse 1</t>
  </si>
  <si>
    <t>Opsteller</t>
  </si>
  <si>
    <t>020</t>
  </si>
  <si>
    <t>ADMINISTRATIEF PERSONEEL BOEKHOUDER KLASSE II</t>
  </si>
  <si>
    <t>Overgangsbarema voor de personeelsleden in dienst vóór 1/12/1991</t>
  </si>
  <si>
    <t>VERZORGEND PERSONEEL</t>
  </si>
  <si>
    <t>BEGELEIDEND EN VERZORGEND PERSONEEL KLASSE 2B</t>
  </si>
  <si>
    <t>ADL ASSISTENT</t>
  </si>
  <si>
    <t>Barema voor personeelsleden in dienst na 1/11/1993</t>
  </si>
  <si>
    <t>BEGELEIDEND EN VERZORGEND PERSONEEL KLASSE 2A</t>
  </si>
  <si>
    <t>B1C</t>
  </si>
  <si>
    <t>OPVOEDEND PERSONEEL KLASSE 1</t>
  </si>
  <si>
    <t>HOOFDOPVOEDER</t>
  </si>
  <si>
    <t>Diensthoofd maatschappelijk werker</t>
  </si>
  <si>
    <t>Diensthoofd paramedische dienst</t>
  </si>
  <si>
    <t>B1A</t>
  </si>
  <si>
    <t>OPVOEDER-GROEPSCHEF</t>
  </si>
  <si>
    <t>Coördinator paramedische dienst</t>
  </si>
  <si>
    <t>SOCIAAL PARAMEDISCH &amp; THERAPEUTISCH PERSONEEL</t>
  </si>
  <si>
    <t>Logopedist</t>
  </si>
  <si>
    <t>Sociaal verpleegster</t>
  </si>
  <si>
    <t>Orthoptist</t>
  </si>
  <si>
    <t>Ergotherapeut</t>
  </si>
  <si>
    <t>Maatschappelijk werker</t>
  </si>
  <si>
    <t>Diëtist</t>
  </si>
  <si>
    <t>Soc verpleger/Verpleger onder Soc Dst</t>
  </si>
  <si>
    <t>Heropvoeder in de psychomotoriek</t>
  </si>
  <si>
    <t>Gezinsbegeleider Cat 14</t>
  </si>
  <si>
    <t>Othopedist</t>
  </si>
  <si>
    <t>Verpleger A1</t>
  </si>
  <si>
    <t xml:space="preserve">LICENTIATEN </t>
  </si>
  <si>
    <t xml:space="preserve">Tandarts </t>
  </si>
  <si>
    <t>ONDERDIRECTEUR</t>
  </si>
  <si>
    <t>050</t>
  </si>
  <si>
    <t>Directeur 6-12 bedden</t>
  </si>
  <si>
    <t>030</t>
  </si>
  <si>
    <t>Directeur 13-29 bedden</t>
  </si>
  <si>
    <t>055</t>
  </si>
  <si>
    <t>Verantwoordelijke of directeur diensten plaatsing in gezinnen</t>
  </si>
  <si>
    <t>Directiemedewerker</t>
  </si>
  <si>
    <t>031</t>
  </si>
  <si>
    <t>DIRECTEUR 30-59 BEDDEN</t>
  </si>
  <si>
    <t>032</t>
  </si>
  <si>
    <t>DIRECTEUR 60-89 bedden</t>
  </si>
  <si>
    <t>033</t>
  </si>
  <si>
    <t>DIRECTEUR +90 bedden</t>
  </si>
  <si>
    <t>070</t>
  </si>
  <si>
    <t>GENEESHEER OMNIPRACTICUS</t>
  </si>
  <si>
    <t>080</t>
  </si>
  <si>
    <t>GENEESHEER SPECIALIST</t>
  </si>
  <si>
    <t>BASIS</t>
  </si>
  <si>
    <t>INDEXERING</t>
  </si>
  <si>
    <t>VERGOEDING VAKANTIEVERBLIJVEN</t>
  </si>
  <si>
    <t>ADMINISTRATIEF + LOGISTIEK PERSONEEL KLASSE 2</t>
  </si>
  <si>
    <t>Helper in klin. labo.</t>
  </si>
  <si>
    <t>Technicus - knuts. apparatuur</t>
  </si>
  <si>
    <t>LOGISTIEK PERSONEEL ONDERHOUD CAT V</t>
  </si>
  <si>
    <t>GEWAARBORGD  INKOMEN</t>
  </si>
  <si>
    <t>WEDDESUPPLEMENTEN 1,2087 euro: AVONDDIENST, ZATERDAGPRESTATIES</t>
  </si>
  <si>
    <t>L2</t>
  </si>
  <si>
    <t>Overgangsbarema  voor de personeelsleden in dienst vóór 1/12/1991</t>
  </si>
  <si>
    <t>Overgangsbarema voor personeelsleden in dienst vóór 1/12/1991</t>
  </si>
  <si>
    <t>Barema voor personeelsleden in dienst vóór 1/11/93</t>
  </si>
  <si>
    <r>
      <t xml:space="preserve">Logistiek personeel klasse 2 </t>
    </r>
    <r>
      <rPr>
        <i/>
        <sz val="9"/>
        <rFont val="Trebuchet MS"/>
        <family val="2"/>
      </rPr>
      <t>(Barema voor de personeelsleden in dienst vóór 1/11/1993)</t>
    </r>
  </si>
  <si>
    <t>Overgangsbarema voor personeelsleden in dienst vóór 01/11/1993</t>
  </si>
  <si>
    <t>Verantwoordelijke Ambulante dienst</t>
  </si>
  <si>
    <t>060</t>
  </si>
  <si>
    <t>Tussenkaderfunctie</t>
  </si>
  <si>
    <t>Trajectbegeleider</t>
  </si>
  <si>
    <t>Verantwoordelijke ambulante dienst</t>
  </si>
  <si>
    <t>Bachelor in de gezinswetenschappen</t>
  </si>
  <si>
    <t>(vanaf 01/01/2010) behorend tot de norm sociale dienst</t>
  </si>
  <si>
    <t>Kinesitherapeut/bachelor</t>
  </si>
  <si>
    <t>paramedisch personeel</t>
  </si>
  <si>
    <t xml:space="preserve">Master kiné behorend tot norm </t>
  </si>
  <si>
    <t>Licentiaat/master in de psychologie</t>
  </si>
  <si>
    <t>Licentiaat/master in de pedagogie</t>
  </si>
  <si>
    <t>Licentiaat/master in de kinesitherapie</t>
  </si>
  <si>
    <t>Licentiaat/master in de orthopedagogie</t>
  </si>
  <si>
    <t>Licentiaat/master in de criminologie</t>
  </si>
  <si>
    <t xml:space="preserve">Licentiaat </t>
  </si>
  <si>
    <t>Sociaal readaptatiewerker</t>
  </si>
  <si>
    <t>Assistent/bachelor in de psychologie</t>
  </si>
  <si>
    <t>Bachelor</t>
  </si>
  <si>
    <t>Barema's</t>
  </si>
  <si>
    <t xml:space="preserve">INDEX:  </t>
  </si>
  <si>
    <t>Barema 19-BIS</t>
  </si>
  <si>
    <t>Barema 19 bis</t>
  </si>
  <si>
    <t>B1A_bis</t>
  </si>
  <si>
    <t>B1a BIS</t>
  </si>
  <si>
    <t>1 april 2020</t>
  </si>
  <si>
    <t>Ondersteunend kader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</si>
</sst>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,##0.0000"/>
    <numFmt numFmtId="166" formatCode="d\ mmmm\ yyyy"/>
    <numFmt numFmtId="167" formatCode="d/mm/yy"/>
  </numFmts>
  <fonts count="25" x14ac:knownFonts="1">
    <font>
      <sz val="10"/>
      <name val="Arial"/>
    </font>
    <font>
      <sz val="10"/>
      <name val="Arial"/>
      <family val="2"/>
    </font>
    <font>
      <b/>
      <sz val="18"/>
      <name val="Comic Sans MS"/>
      <family val="4"/>
    </font>
    <font>
      <sz val="18"/>
      <name val="Comic Sans MS"/>
      <family val="4"/>
    </font>
    <font>
      <sz val="10"/>
      <name val="Comic Sans MS"/>
      <family val="4"/>
    </font>
    <font>
      <i/>
      <sz val="10"/>
      <name val="Comic Sans MS"/>
      <family val="4"/>
    </font>
    <font>
      <b/>
      <sz val="18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b/>
      <sz val="11"/>
      <name val="Trebuchet MS"/>
      <family val="2"/>
    </font>
    <font>
      <b/>
      <i/>
      <sz val="11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i/>
      <sz val="11"/>
      <name val="Trebuchet MS"/>
      <family val="2"/>
    </font>
    <font>
      <b/>
      <u/>
      <sz val="11"/>
      <name val="Trebuchet MS"/>
      <family val="2"/>
    </font>
    <font>
      <u/>
      <sz val="1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i/>
      <sz val="9"/>
      <name val="Trebuchet MS"/>
      <family val="2"/>
    </font>
    <font>
      <sz val="11"/>
      <name val="Trebuchet MS"/>
      <family val="2"/>
    </font>
    <font>
      <b/>
      <i/>
      <sz val="10"/>
      <name val="Trebuchet MS"/>
      <family val="2"/>
    </font>
    <font>
      <u/>
      <sz val="10"/>
      <color indexed="12"/>
      <name val="Arial"/>
      <family val="2"/>
    </font>
    <font>
      <sz val="36"/>
      <color rgb="FF9D1A53"/>
      <name val="Calibri"/>
      <family val="2"/>
      <scheme val="minor"/>
    </font>
    <font>
      <b/>
      <i/>
      <sz val="14"/>
      <color rgb="FF9D1A53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7" fillId="0" borderId="0" xfId="0" applyFont="1"/>
    <xf numFmtId="0" fontId="8" fillId="0" borderId="0" xfId="0" applyFont="1"/>
    <xf numFmtId="166" fontId="7" fillId="0" borderId="0" xfId="0" quotePrefix="1" applyNumberFormat="1" applyFont="1" applyAlignment="1">
      <alignment horizontal="right"/>
    </xf>
    <xf numFmtId="0" fontId="7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164" fontId="7" fillId="0" borderId="0" xfId="0" applyNumberFormat="1" applyFont="1"/>
    <xf numFmtId="0" fontId="7" fillId="0" borderId="1" xfId="0" applyFont="1" applyBorder="1"/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/>
    <xf numFmtId="0" fontId="7" fillId="0" borderId="0" xfId="0" applyFont="1" applyBorder="1" applyAlignment="1">
      <alignment horizontal="centerContinuous"/>
    </xf>
    <xf numFmtId="166" fontId="7" fillId="0" borderId="6" xfId="0" applyNumberFormat="1" applyFont="1" applyBorder="1" applyAlignment="1">
      <alignment horizontal="centerContinuous"/>
    </xf>
    <xf numFmtId="166" fontId="7" fillId="0" borderId="7" xfId="0" applyNumberFormat="1" applyFont="1" applyBorder="1" applyAlignment="1">
      <alignment horizontal="centerContinuous"/>
    </xf>
    <xf numFmtId="9" fontId="7" fillId="0" borderId="6" xfId="0" applyNumberFormat="1" applyFont="1" applyBorder="1" applyAlignment="1">
      <alignment horizontal="centerContinuous"/>
    </xf>
    <xf numFmtId="9" fontId="7" fillId="0" borderId="0" xfId="0" applyNumberFormat="1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165" fontId="7" fillId="0" borderId="5" xfId="0" applyNumberFormat="1" applyFont="1" applyBorder="1"/>
    <xf numFmtId="0" fontId="7" fillId="0" borderId="8" xfId="0" applyFont="1" applyBorder="1"/>
    <xf numFmtId="0" fontId="14" fillId="0" borderId="0" xfId="0" applyFont="1"/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5" fillId="0" borderId="0" xfId="0" applyFont="1"/>
    <xf numFmtId="167" fontId="7" fillId="0" borderId="6" xfId="0" applyNumberFormat="1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14" fontId="7" fillId="0" borderId="7" xfId="0" applyNumberFormat="1" applyFont="1" applyBorder="1" applyAlignment="1">
      <alignment horizontal="centerContinuous"/>
    </xf>
    <xf numFmtId="166" fontId="7" fillId="0" borderId="6" xfId="0" quotePrefix="1" applyNumberFormat="1" applyFont="1" applyBorder="1" applyAlignment="1">
      <alignment horizontal="centerContinuous"/>
    </xf>
    <xf numFmtId="0" fontId="7" fillId="0" borderId="7" xfId="0" applyFont="1" applyBorder="1"/>
    <xf numFmtId="0" fontId="10" fillId="0" borderId="0" xfId="0" quotePrefix="1" applyFont="1"/>
    <xf numFmtId="0" fontId="10" fillId="0" borderId="0" xfId="0" quotePrefix="1" applyFont="1" applyAlignment="1">
      <alignment horizontal="left"/>
    </xf>
    <xf numFmtId="0" fontId="17" fillId="0" borderId="0" xfId="0" quotePrefix="1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0" fontId="9" fillId="0" borderId="0" xfId="0" applyFont="1" applyAlignment="1"/>
    <xf numFmtId="0" fontId="12" fillId="0" borderId="0" xfId="0" quotePrefix="1" applyFont="1"/>
    <xf numFmtId="0" fontId="20" fillId="0" borderId="0" xfId="0" applyFont="1"/>
    <xf numFmtId="0" fontId="9" fillId="0" borderId="0" xfId="0" applyFont="1" applyAlignment="1">
      <alignment vertical="top"/>
    </xf>
    <xf numFmtId="15" fontId="7" fillId="0" borderId="0" xfId="0" applyNumberFormat="1" applyFont="1"/>
    <xf numFmtId="0" fontId="21" fillId="0" borderId="0" xfId="0" applyFont="1"/>
    <xf numFmtId="0" fontId="22" fillId="0" borderId="0" xfId="1" applyAlignment="1" applyProtection="1"/>
    <xf numFmtId="2" fontId="7" fillId="0" borderId="0" xfId="0" applyNumberFormat="1" applyFont="1"/>
    <xf numFmtId="0" fontId="14" fillId="0" borderId="0" xfId="0" applyFont="1" applyAlignment="1">
      <alignment horizontal="left"/>
    </xf>
    <xf numFmtId="4" fontId="7" fillId="0" borderId="0" xfId="0" applyNumberFormat="1" applyFont="1"/>
    <xf numFmtId="0" fontId="0" fillId="2" borderId="0" xfId="0" applyFill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0" xfId="0" applyFill="1" applyBorder="1"/>
    <xf numFmtId="0" fontId="0" fillId="2" borderId="16" xfId="0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1" fillId="2" borderId="0" xfId="0" applyFont="1" applyFill="1" applyAlignment="1">
      <alignment horizontal="right"/>
    </xf>
    <xf numFmtId="164" fontId="12" fillId="3" borderId="0" xfId="0" applyNumberFormat="1" applyFont="1" applyFill="1"/>
    <xf numFmtId="15" fontId="24" fillId="2" borderId="0" xfId="0" quotePrefix="1" applyNumberFormat="1" applyFont="1" applyFill="1" applyBorder="1"/>
    <xf numFmtId="0" fontId="23" fillId="2" borderId="0" xfId="0" applyFont="1" applyFill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4" fontId="7" fillId="0" borderId="7" xfId="0" applyNumberFormat="1" applyFont="1" applyBorder="1" applyAlignment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6" fontId="7" fillId="0" borderId="9" xfId="0" applyNumberFormat="1" applyFont="1" applyBorder="1" applyAlignment="1">
      <alignment horizontal="center"/>
    </xf>
    <xf numFmtId="0" fontId="7" fillId="0" borderId="10" xfId="0" applyFont="1" applyBorder="1" applyAlignme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/>
    <xf numFmtId="0" fontId="7" fillId="0" borderId="2" xfId="0" applyFont="1" applyBorder="1" applyAlignment="1"/>
    <xf numFmtId="0" fontId="7" fillId="0" borderId="4" xfId="0" applyFont="1" applyBorder="1" applyAlignment="1">
      <alignment horizontal="center"/>
    </xf>
    <xf numFmtId="9" fontId="7" fillId="0" borderId="9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9" fillId="0" borderId="0" xfId="0" applyFont="1" applyAlignment="1"/>
    <xf numFmtId="0" fontId="7" fillId="0" borderId="0" xfId="0" applyFont="1" applyAlignment="1"/>
    <xf numFmtId="0" fontId="9" fillId="0" borderId="0" xfId="0" applyFont="1" applyAlignment="1">
      <alignment horizontal="left"/>
    </xf>
    <xf numFmtId="3" fontId="7" fillId="0" borderId="2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9D1A5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206375</xdr:colOff>
      <xdr:row>5</xdr:row>
      <xdr:rowOff>0</xdr:rowOff>
    </xdr:from>
    <xdr:to>
      <xdr:col>4</xdr:col>
      <xdr:colOff>577651</xdr:colOff>
      <xdr:row>9</xdr:row>
      <xdr:rowOff>28491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635000"/>
          <a:ext cx="1577776" cy="663491"/>
        </a:xfrm>
        <a:prstGeom prst="rect">
          <a:avLst/>
        </a:prstGeom>
      </xdr:spPr>
    </xdr:pic>
    <xdr:clientData/>
  </xdr:twoCellAnchor>
  <xdr:twoCellAnchor editAs="oneCell">
    <xdr:from>
      <xdr:col>2</xdr:col>
      <xdr:colOff>63500</xdr:colOff>
      <xdr:row>50</xdr:row>
      <xdr:rowOff>127000</xdr:rowOff>
    </xdr:from>
    <xdr:to>
      <xdr:col>4</xdr:col>
      <xdr:colOff>295095</xdr:colOff>
      <xdr:row>54</xdr:row>
      <xdr:rowOff>31682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3100" y="9528175"/>
          <a:ext cx="1450795" cy="552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tabSelected="1" topLeftCell="A13" zoomScaleNormal="100" workbookViewId="0">
      <selection activeCell="H28" sqref="H28"/>
    </sheetView>
  </sheetViews>
  <sheetFormatPr defaultRowHeight="12.75" x14ac:dyDescent="0.2"/>
  <cols>
    <col min="1" max="1" width="9.140625" style="53"/>
    <col min="2" max="2" width="4" style="53" customWidth="1"/>
    <col min="3" max="5" width="9.140625" style="53"/>
    <col min="6" max="6" width="12.42578125" style="53" customWidth="1"/>
    <col min="7" max="7" width="9.140625" style="53" customWidth="1"/>
    <col min="8" max="12" width="9.140625" style="53"/>
    <col min="13" max="13" width="4.42578125" style="53" customWidth="1"/>
    <col min="14" max="16384" width="9.140625" style="53"/>
  </cols>
  <sheetData>
    <row r="2" spans="2:13" ht="15" x14ac:dyDescent="0.35">
      <c r="C2" s="70" t="s">
        <v>205</v>
      </c>
      <c r="D2" s="71">
        <f>ROUND(1.02^16,4)</f>
        <v>1.3728</v>
      </c>
    </row>
    <row r="3" spans="2:13" ht="13.5" thickBot="1" x14ac:dyDescent="0.25">
      <c r="C3" s="70"/>
      <c r="D3" s="70"/>
      <c r="E3" s="70"/>
    </row>
    <row r="4" spans="2:13" x14ac:dyDescent="0.2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x14ac:dyDescent="0.2"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</row>
    <row r="6" spans="2:13" x14ac:dyDescent="0.2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</row>
    <row r="7" spans="2:13" x14ac:dyDescent="0.2"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</row>
    <row r="8" spans="2:13" x14ac:dyDescent="0.2"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</row>
    <row r="9" spans="2:13" x14ac:dyDescent="0.2"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</row>
    <row r="10" spans="2:13" x14ac:dyDescent="0.2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</row>
    <row r="11" spans="2:13" ht="29.25" x14ac:dyDescent="0.6">
      <c r="B11" s="57"/>
      <c r="C11" s="67"/>
      <c r="D11" s="60"/>
      <c r="E11" s="60"/>
      <c r="F11" s="60"/>
      <c r="G11" s="60"/>
      <c r="H11" s="61"/>
      <c r="I11" s="61"/>
      <c r="J11" s="62"/>
      <c r="K11" s="62"/>
      <c r="L11" s="58"/>
      <c r="M11" s="59"/>
    </row>
    <row r="12" spans="2:13" ht="29.25" x14ac:dyDescent="0.6">
      <c r="B12" s="57"/>
      <c r="C12" s="67"/>
      <c r="D12" s="60"/>
      <c r="E12" s="60"/>
      <c r="F12" s="60"/>
      <c r="G12" s="60"/>
      <c r="H12" s="61"/>
      <c r="I12" s="61"/>
      <c r="J12" s="62"/>
      <c r="K12" s="62"/>
      <c r="L12" s="58"/>
      <c r="M12" s="59"/>
    </row>
    <row r="13" spans="2:13" ht="45" customHeight="1" x14ac:dyDescent="0.6">
      <c r="B13" s="57"/>
      <c r="C13" s="67"/>
      <c r="D13" s="60"/>
      <c r="E13" s="60"/>
      <c r="F13" s="60"/>
      <c r="G13" s="60"/>
      <c r="H13" s="61"/>
      <c r="I13" s="61"/>
      <c r="J13" s="62"/>
      <c r="K13" s="62"/>
      <c r="L13" s="58"/>
      <c r="M13" s="59"/>
    </row>
    <row r="14" spans="2:13" ht="15" x14ac:dyDescent="0.3">
      <c r="B14" s="57"/>
      <c r="C14" s="68"/>
      <c r="D14" s="58"/>
      <c r="E14" s="58"/>
      <c r="F14" s="58"/>
      <c r="G14" s="58"/>
      <c r="H14" s="58"/>
      <c r="I14" s="58"/>
      <c r="J14" s="58"/>
      <c r="K14" s="58"/>
      <c r="L14" s="58"/>
      <c r="M14" s="59"/>
    </row>
    <row r="15" spans="2:13" ht="15" x14ac:dyDescent="0.3">
      <c r="B15" s="57"/>
      <c r="C15" s="68"/>
      <c r="D15" s="58"/>
      <c r="E15" s="58"/>
      <c r="F15" s="58"/>
      <c r="G15" s="58"/>
      <c r="H15" s="58"/>
      <c r="I15" s="58"/>
      <c r="J15" s="58"/>
      <c r="K15" s="58"/>
      <c r="L15" s="58"/>
      <c r="M15" s="59"/>
    </row>
    <row r="16" spans="2:13" ht="15" x14ac:dyDescent="0.3">
      <c r="B16" s="57"/>
      <c r="C16" s="68"/>
      <c r="D16" s="58"/>
      <c r="E16" s="58"/>
      <c r="F16" s="58"/>
      <c r="G16" s="58"/>
      <c r="H16" s="58"/>
      <c r="I16" s="58"/>
      <c r="J16" s="58"/>
      <c r="K16" s="58"/>
      <c r="L16" s="58"/>
      <c r="M16" s="59"/>
    </row>
    <row r="17" spans="2:13" ht="15" x14ac:dyDescent="0.3">
      <c r="B17" s="57"/>
      <c r="C17" s="68"/>
      <c r="D17" s="58"/>
      <c r="E17" s="58"/>
      <c r="F17" s="58"/>
      <c r="G17" s="58"/>
      <c r="H17" s="58"/>
      <c r="I17" s="58"/>
      <c r="J17" s="58"/>
      <c r="K17" s="58"/>
      <c r="L17" s="58"/>
      <c r="M17" s="59"/>
    </row>
    <row r="18" spans="2:13" ht="15" x14ac:dyDescent="0.3">
      <c r="B18" s="57"/>
      <c r="C18" s="68"/>
      <c r="D18" s="58"/>
      <c r="E18" s="58"/>
      <c r="F18" s="58"/>
      <c r="G18" s="58"/>
      <c r="H18" s="58"/>
      <c r="I18" s="58"/>
      <c r="J18" s="58"/>
      <c r="K18" s="58"/>
      <c r="L18" s="58"/>
      <c r="M18" s="59"/>
    </row>
    <row r="19" spans="2:13" ht="15" x14ac:dyDescent="0.3">
      <c r="B19" s="57"/>
      <c r="C19" s="68"/>
      <c r="D19" s="58"/>
      <c r="E19" s="58"/>
      <c r="F19" s="58"/>
      <c r="G19" s="58"/>
      <c r="H19" s="58"/>
      <c r="I19" s="58"/>
      <c r="J19" s="58"/>
      <c r="K19" s="58"/>
      <c r="L19" s="58"/>
      <c r="M19" s="59"/>
    </row>
    <row r="20" spans="2:13" ht="15" x14ac:dyDescent="0.3">
      <c r="B20" s="57"/>
      <c r="C20" s="68"/>
      <c r="D20" s="58"/>
      <c r="E20" s="58"/>
      <c r="F20" s="58"/>
      <c r="G20" s="58"/>
      <c r="H20" s="58"/>
      <c r="I20" s="58"/>
      <c r="J20" s="58"/>
      <c r="K20" s="58"/>
      <c r="L20" s="58"/>
      <c r="M20" s="59"/>
    </row>
    <row r="21" spans="2:13" ht="15" x14ac:dyDescent="0.3">
      <c r="B21" s="57"/>
      <c r="C21" s="68"/>
      <c r="D21" s="58"/>
      <c r="E21" s="58"/>
      <c r="F21" s="58"/>
      <c r="G21" s="58"/>
      <c r="H21" s="58"/>
      <c r="I21" s="58"/>
      <c r="J21" s="58"/>
      <c r="K21" s="58"/>
      <c r="L21" s="58"/>
      <c r="M21" s="59"/>
    </row>
    <row r="22" spans="2:13" ht="46.5" x14ac:dyDescent="0.7">
      <c r="B22" s="57"/>
      <c r="C22" s="73" t="s">
        <v>204</v>
      </c>
      <c r="D22" s="73"/>
      <c r="E22" s="73"/>
      <c r="F22" s="73"/>
      <c r="G22" s="73"/>
      <c r="H22" s="73"/>
      <c r="I22" s="73"/>
      <c r="J22" s="73"/>
      <c r="K22" s="73"/>
      <c r="L22" s="73"/>
      <c r="M22" s="59"/>
    </row>
    <row r="23" spans="2:13" ht="15" x14ac:dyDescent="0.3">
      <c r="B23" s="57"/>
      <c r="C23" s="68"/>
      <c r="D23" s="58"/>
      <c r="E23" s="58"/>
      <c r="F23" s="58"/>
      <c r="G23" s="58"/>
      <c r="H23" s="58"/>
      <c r="I23" s="58"/>
      <c r="J23" s="58"/>
      <c r="K23" s="58"/>
      <c r="L23" s="58"/>
      <c r="M23" s="59"/>
    </row>
    <row r="24" spans="2:13" ht="22.5" x14ac:dyDescent="0.45">
      <c r="B24" s="57"/>
      <c r="C24" s="68"/>
      <c r="D24" s="58"/>
      <c r="E24" s="58"/>
      <c r="F24" s="58"/>
      <c r="G24" s="72" t="s">
        <v>210</v>
      </c>
      <c r="I24" s="58"/>
      <c r="J24" s="58"/>
      <c r="K24" s="58"/>
      <c r="L24" s="58"/>
      <c r="M24" s="59"/>
    </row>
    <row r="25" spans="2:13" ht="15" x14ac:dyDescent="0.3">
      <c r="B25" s="57"/>
      <c r="C25" s="68"/>
      <c r="D25" s="58"/>
      <c r="E25" s="58"/>
      <c r="F25" s="58"/>
      <c r="G25" s="58"/>
      <c r="H25" s="58"/>
      <c r="I25" s="58"/>
      <c r="J25" s="58"/>
      <c r="K25" s="58"/>
      <c r="L25" s="58"/>
      <c r="M25" s="59"/>
    </row>
    <row r="26" spans="2:13" ht="16.5" x14ac:dyDescent="0.35">
      <c r="B26" s="57"/>
      <c r="C26" s="69"/>
      <c r="D26" s="63"/>
      <c r="E26" s="63"/>
      <c r="F26" s="58"/>
      <c r="G26" s="58"/>
      <c r="H26" s="58"/>
      <c r="I26" s="58"/>
      <c r="J26" s="58"/>
      <c r="K26" s="58"/>
      <c r="L26" s="58"/>
      <c r="M26" s="59"/>
    </row>
    <row r="27" spans="2:13" x14ac:dyDescent="0.2"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</row>
    <row r="28" spans="2:13" x14ac:dyDescent="0.2"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</row>
    <row r="29" spans="2:13" x14ac:dyDescent="0.2"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</row>
    <row r="30" spans="2:13" x14ac:dyDescent="0.2"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</row>
    <row r="31" spans="2:13" x14ac:dyDescent="0.2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9"/>
    </row>
    <row r="32" spans="2:13" x14ac:dyDescent="0.2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</row>
    <row r="33" spans="2:13" x14ac:dyDescent="0.2"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9"/>
    </row>
    <row r="34" spans="2:13" x14ac:dyDescent="0.2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9"/>
    </row>
    <row r="35" spans="2:13" x14ac:dyDescent="0.2"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9"/>
    </row>
    <row r="36" spans="2:13" x14ac:dyDescent="0.2"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9"/>
    </row>
    <row r="37" spans="2:13" x14ac:dyDescent="0.2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9"/>
    </row>
    <row r="38" spans="2:13" x14ac:dyDescent="0.2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9"/>
    </row>
    <row r="39" spans="2:13" x14ac:dyDescent="0.2"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9"/>
    </row>
    <row r="40" spans="2:13" x14ac:dyDescent="0.2"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9"/>
    </row>
    <row r="41" spans="2:13" x14ac:dyDescent="0.2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  <row r="42" spans="2:13" x14ac:dyDescent="0.2"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9"/>
    </row>
    <row r="43" spans="2:13" x14ac:dyDescent="0.2"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</row>
    <row r="44" spans="2:13" x14ac:dyDescent="0.2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</row>
    <row r="45" spans="2:13" x14ac:dyDescent="0.2"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9"/>
    </row>
    <row r="46" spans="2:13" x14ac:dyDescent="0.2"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9"/>
    </row>
    <row r="47" spans="2:13" x14ac:dyDescent="0.2"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9"/>
    </row>
    <row r="48" spans="2:13" x14ac:dyDescent="0.2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9"/>
    </row>
    <row r="49" spans="2:13" x14ac:dyDescent="0.2"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9"/>
    </row>
    <row r="50" spans="2:13" x14ac:dyDescent="0.2"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9"/>
    </row>
    <row r="51" spans="2:13" x14ac:dyDescent="0.2"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9"/>
    </row>
    <row r="52" spans="2:13" x14ac:dyDescent="0.2"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9"/>
    </row>
    <row r="53" spans="2:13" x14ac:dyDescent="0.2"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9"/>
    </row>
    <row r="54" spans="2:13" x14ac:dyDescent="0.2"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9"/>
    </row>
    <row r="55" spans="2:13" ht="13.5" thickBot="1" x14ac:dyDescent="0.25"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6"/>
    </row>
  </sheetData>
  <mergeCells count="1">
    <mergeCell ref="C22:L2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="75" zoomScaleNormal="75" workbookViewId="0">
      <selection activeCell="F24" sqref="F24:G24"/>
    </sheetView>
  </sheetViews>
  <sheetFormatPr defaultColWidth="8.85546875" defaultRowHeight="15" x14ac:dyDescent="0.3"/>
  <cols>
    <col min="1" max="1" width="4.8554687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3.85546875" style="1" bestFit="1" customWidth="1"/>
    <col min="24" max="16384" width="8.85546875" style="1"/>
  </cols>
  <sheetData>
    <row r="1" spans="1:23" ht="16.5" x14ac:dyDescent="0.3">
      <c r="A1" s="5" t="s">
        <v>179</v>
      </c>
      <c r="B1" s="5" t="s">
        <v>1</v>
      </c>
      <c r="C1" s="5"/>
      <c r="D1" s="5"/>
      <c r="E1" s="6">
        <v>622</v>
      </c>
      <c r="F1" s="48" t="s">
        <v>108</v>
      </c>
      <c r="G1" s="7"/>
      <c r="H1" s="7"/>
      <c r="I1" s="2"/>
      <c r="N1" s="47" t="str">
        <f>Voorblad!G24</f>
        <v>1 april 2020</v>
      </c>
      <c r="Q1" s="8" t="s">
        <v>45</v>
      </c>
    </row>
    <row r="2" spans="1:23" ht="16.5" x14ac:dyDescent="0.3">
      <c r="A2" s="5"/>
      <c r="B2" s="5"/>
      <c r="C2" s="5"/>
      <c r="D2" s="5"/>
      <c r="E2" s="45" t="s">
        <v>109</v>
      </c>
      <c r="F2" s="5"/>
      <c r="G2" s="5"/>
      <c r="H2" s="5"/>
    </row>
    <row r="3" spans="1:23" ht="17.25" x14ac:dyDescent="0.35">
      <c r="A3" s="5"/>
      <c r="B3" s="5"/>
      <c r="C3" s="5"/>
      <c r="D3" s="5"/>
      <c r="E3" s="10">
        <v>422</v>
      </c>
      <c r="F3" s="11" t="s">
        <v>110</v>
      </c>
      <c r="G3" s="5"/>
      <c r="H3" s="5"/>
    </row>
    <row r="4" spans="1:23" ht="17.25" x14ac:dyDescent="0.35">
      <c r="A4" s="5"/>
      <c r="B4" s="5"/>
      <c r="C4" s="5"/>
      <c r="D4" s="5"/>
      <c r="E4" s="10">
        <v>172</v>
      </c>
      <c r="F4" s="11" t="s">
        <v>111</v>
      </c>
      <c r="G4" s="5"/>
      <c r="H4" s="5"/>
      <c r="U4" s="13"/>
    </row>
    <row r="5" spans="1:23" ht="17.25" x14ac:dyDescent="0.35">
      <c r="A5" s="5"/>
      <c r="B5" s="5"/>
      <c r="C5" s="5"/>
      <c r="D5" s="5"/>
      <c r="E5" s="10">
        <v>623</v>
      </c>
      <c r="F5" s="11" t="s">
        <v>5</v>
      </c>
      <c r="G5" s="5"/>
      <c r="H5" s="5"/>
      <c r="U5" s="13"/>
    </row>
    <row r="6" spans="1:23" x14ac:dyDescent="0.3">
      <c r="A6" s="8"/>
      <c r="T6" s="1" t="s">
        <v>6</v>
      </c>
      <c r="U6" s="13">
        <f>Voorblad!D2</f>
        <v>1.3728</v>
      </c>
    </row>
    <row r="8" spans="1:23" x14ac:dyDescent="0.3">
      <c r="A8" s="14"/>
      <c r="B8" s="83" t="s">
        <v>7</v>
      </c>
      <c r="C8" s="91"/>
      <c r="D8" s="91"/>
      <c r="E8" s="84"/>
      <c r="F8" s="15" t="s">
        <v>8</v>
      </c>
      <c r="G8" s="16"/>
      <c r="H8" s="83" t="s">
        <v>9</v>
      </c>
      <c r="I8" s="86"/>
      <c r="J8" s="83" t="s">
        <v>10</v>
      </c>
      <c r="K8" s="84"/>
      <c r="L8" s="83" t="s">
        <v>11</v>
      </c>
      <c r="M8" s="91"/>
      <c r="N8" s="91"/>
      <c r="O8" s="91"/>
      <c r="P8" s="91"/>
      <c r="Q8" s="84"/>
      <c r="R8" s="17" t="s">
        <v>12</v>
      </c>
      <c r="S8" s="17"/>
      <c r="T8" s="17"/>
      <c r="U8" s="16"/>
    </row>
    <row r="9" spans="1:23" x14ac:dyDescent="0.3">
      <c r="A9" s="18"/>
      <c r="B9" s="79">
        <v>1</v>
      </c>
      <c r="C9" s="80"/>
      <c r="D9" s="79"/>
      <c r="E9" s="80"/>
      <c r="F9" s="79"/>
      <c r="G9" s="80"/>
      <c r="H9" s="79"/>
      <c r="I9" s="80"/>
      <c r="J9" s="87" t="s">
        <v>13</v>
      </c>
      <c r="K9" s="80"/>
      <c r="L9" s="87" t="s">
        <v>14</v>
      </c>
      <c r="M9" s="88"/>
      <c r="N9" s="88"/>
      <c r="O9" s="88"/>
      <c r="P9" s="88"/>
      <c r="Q9" s="80"/>
      <c r="R9" s="19"/>
      <c r="S9" s="19"/>
      <c r="T9" s="85" t="s">
        <v>15</v>
      </c>
      <c r="U9" s="80"/>
    </row>
    <row r="10" spans="1:23" x14ac:dyDescent="0.3">
      <c r="A10" s="18"/>
      <c r="B10" s="92" t="s">
        <v>16</v>
      </c>
      <c r="C10" s="93"/>
      <c r="D10" s="81" t="str">
        <f>Voorblad!G24</f>
        <v>1 april 2020</v>
      </c>
      <c r="E10" s="82"/>
      <c r="F10" s="20" t="str">
        <f>D10</f>
        <v>1 april 2020</v>
      </c>
      <c r="G10" s="21"/>
      <c r="H10" s="89"/>
      <c r="I10" s="82"/>
      <c r="J10" s="89"/>
      <c r="K10" s="82"/>
      <c r="L10" s="22">
        <v>1</v>
      </c>
      <c r="M10" s="19"/>
      <c r="N10" s="23">
        <v>0.5</v>
      </c>
      <c r="O10" s="19"/>
      <c r="P10" s="94">
        <v>0.2</v>
      </c>
      <c r="Q10" s="93"/>
      <c r="R10" s="19" t="s">
        <v>9</v>
      </c>
      <c r="S10" s="19"/>
      <c r="T10" s="19"/>
      <c r="U10" s="24"/>
    </row>
    <row r="11" spans="1:23" x14ac:dyDescent="0.3">
      <c r="A11" s="18"/>
      <c r="B11" s="83"/>
      <c r="C11" s="84"/>
      <c r="D11" s="90"/>
      <c r="E11" s="86"/>
      <c r="F11" s="90"/>
      <c r="G11" s="86"/>
      <c r="H11" s="90"/>
      <c r="I11" s="86"/>
      <c r="J11" s="90"/>
      <c r="K11" s="86"/>
      <c r="L11" s="90"/>
      <c r="M11" s="86"/>
      <c r="N11" s="90"/>
      <c r="O11" s="86"/>
      <c r="P11" s="90"/>
      <c r="Q11" s="86"/>
      <c r="R11" s="14"/>
      <c r="S11" s="14"/>
      <c r="T11" s="90"/>
      <c r="U11" s="86"/>
    </row>
    <row r="12" spans="1:23" x14ac:dyDescent="0.3">
      <c r="A12" s="18">
        <v>0</v>
      </c>
      <c r="B12" s="74">
        <v>17037.73</v>
      </c>
      <c r="C12" s="75"/>
      <c r="D12" s="74">
        <f t="shared" ref="D12:D39" si="0">B12*$U$6</f>
        <v>23389.395744000001</v>
      </c>
      <c r="E12" s="78">
        <f t="shared" ref="E12:E39" si="1">D12/40.3399</f>
        <v>579.80797532963641</v>
      </c>
      <c r="F12" s="74">
        <f t="shared" ref="F12:F39" si="2">B12/12*$U$6</f>
        <v>1949.1163119999999</v>
      </c>
      <c r="G12" s="78">
        <f t="shared" ref="G12:G39" si="3">F12/40.3399</f>
        <v>48.317331277469698</v>
      </c>
      <c r="H12" s="74">
        <f t="shared" ref="H12:H39" si="4">((B12&lt;19968.2)*913.03+(B12&gt;19968.2)*(B12&lt;20424.71)*(20424.71-B12+456.51)+(B12&gt;20424.71)*(B12&lt;22659.62)*456.51+(B12&gt;22659.62)*(B12&lt;23116.13)*(23116.13-B12))/12*$U$6</f>
        <v>104.450632</v>
      </c>
      <c r="I12" s="78">
        <f t="shared" ref="I12:I39" si="5">H12/40.3399</f>
        <v>2.5892635331272511</v>
      </c>
      <c r="J12" s="74">
        <f t="shared" ref="J12:J39" si="6">((B12&lt;19968.2)*456.51+(B12&gt;19968.2)*(B12&lt;20196.46)*(20196.46-B12+228.26)+(B12&gt;20196.46)*(B12&lt;22659.62)*228.26+(B12&gt;22659.62)*(B12&lt;22887.88)*(22887.88-B12))/12*$U$6</f>
        <v>52.224743999999994</v>
      </c>
      <c r="K12" s="78">
        <f t="shared" ref="K12:K39" si="7">J12/40.3399</f>
        <v>1.2946175870540084</v>
      </c>
      <c r="L12" s="95">
        <f t="shared" ref="L12:L39" si="8">D12/1976</f>
        <v>11.836738736842106</v>
      </c>
      <c r="M12" s="96">
        <f t="shared" ref="M12:M39" si="9">L12/40.3399</f>
        <v>0.29342508872957312</v>
      </c>
      <c r="N12" s="95">
        <f t="shared" ref="N12:N39" si="10">L12/2</f>
        <v>5.918369368421053</v>
      </c>
      <c r="O12" s="96">
        <f t="shared" ref="O12:O39" si="11">N12/40.3399</f>
        <v>0.14671254436478656</v>
      </c>
      <c r="P12" s="95">
        <f t="shared" ref="P12:P39" si="12">L12/5</f>
        <v>2.367347747368421</v>
      </c>
      <c r="Q12" s="96">
        <f t="shared" ref="Q12:Q39" si="13">P12/40.3399</f>
        <v>5.8685017745914614E-2</v>
      </c>
      <c r="R12" s="25">
        <f t="shared" ref="R12:R39" si="14">(F12+H12)/1976*12</f>
        <v>12.471054315789472</v>
      </c>
      <c r="S12" s="25">
        <f t="shared" ref="S12:S39" si="15">R12/40.3399</f>
        <v>0.30914936119795716</v>
      </c>
      <c r="T12" s="95">
        <f t="shared" ref="T12:T39" si="16">D12/2080</f>
        <v>11.244901800000001</v>
      </c>
      <c r="U12" s="96">
        <f t="shared" ref="U12:U39" si="17">T12/40.3399</f>
        <v>0.27875383429309447</v>
      </c>
      <c r="W12" s="50"/>
    </row>
    <row r="13" spans="1:23" x14ac:dyDescent="0.3">
      <c r="A13" s="18">
        <f t="shared" ref="A13:A39" si="18">+A12+1</f>
        <v>1</v>
      </c>
      <c r="B13" s="74">
        <v>17736.689999999999</v>
      </c>
      <c r="C13" s="75"/>
      <c r="D13" s="74">
        <f t="shared" si="0"/>
        <v>24348.928032</v>
      </c>
      <c r="E13" s="78">
        <f t="shared" si="1"/>
        <v>603.59415943024146</v>
      </c>
      <c r="F13" s="74">
        <f t="shared" si="2"/>
        <v>2029.0773359999998</v>
      </c>
      <c r="G13" s="78">
        <f t="shared" si="3"/>
        <v>50.299513285853457</v>
      </c>
      <c r="H13" s="74">
        <f t="shared" si="4"/>
        <v>104.450632</v>
      </c>
      <c r="I13" s="78">
        <f t="shared" si="5"/>
        <v>2.5892635331272511</v>
      </c>
      <c r="J13" s="74">
        <f t="shared" si="6"/>
        <v>52.224743999999994</v>
      </c>
      <c r="K13" s="78">
        <f t="shared" si="7"/>
        <v>1.2946175870540084</v>
      </c>
      <c r="L13" s="95">
        <f t="shared" si="8"/>
        <v>12.322331999999999</v>
      </c>
      <c r="M13" s="96">
        <f t="shared" si="9"/>
        <v>0.30546263129060802</v>
      </c>
      <c r="N13" s="95">
        <f t="shared" si="10"/>
        <v>6.1611659999999997</v>
      </c>
      <c r="O13" s="96">
        <f t="shared" si="11"/>
        <v>0.15273131564530401</v>
      </c>
      <c r="P13" s="95">
        <f t="shared" si="12"/>
        <v>2.4644664000000001</v>
      </c>
      <c r="Q13" s="96">
        <f t="shared" si="13"/>
        <v>6.1092526258121616E-2</v>
      </c>
      <c r="R13" s="25">
        <f t="shared" si="14"/>
        <v>12.956647578947369</v>
      </c>
      <c r="S13" s="25">
        <f t="shared" si="15"/>
        <v>0.32118690375899217</v>
      </c>
      <c r="T13" s="95">
        <f t="shared" si="16"/>
        <v>11.7062154</v>
      </c>
      <c r="U13" s="96">
        <f t="shared" si="17"/>
        <v>0.29018949972607766</v>
      </c>
      <c r="W13" s="50"/>
    </row>
    <row r="14" spans="1:23" x14ac:dyDescent="0.3">
      <c r="A14" s="18">
        <f t="shared" si="18"/>
        <v>2</v>
      </c>
      <c r="B14" s="74">
        <v>18435.650000000001</v>
      </c>
      <c r="C14" s="75"/>
      <c r="D14" s="74">
        <f t="shared" si="0"/>
        <v>25308.460320000002</v>
      </c>
      <c r="E14" s="78">
        <f t="shared" si="1"/>
        <v>627.38034353084663</v>
      </c>
      <c r="F14" s="74">
        <f t="shared" si="2"/>
        <v>2109.03836</v>
      </c>
      <c r="G14" s="78">
        <f t="shared" si="3"/>
        <v>52.281695294237217</v>
      </c>
      <c r="H14" s="74">
        <f t="shared" si="4"/>
        <v>104.450632</v>
      </c>
      <c r="I14" s="78">
        <f t="shared" si="5"/>
        <v>2.5892635331272511</v>
      </c>
      <c r="J14" s="74">
        <f t="shared" si="6"/>
        <v>52.224743999999994</v>
      </c>
      <c r="K14" s="78">
        <f t="shared" si="7"/>
        <v>1.2946175870540084</v>
      </c>
      <c r="L14" s="95">
        <f t="shared" si="8"/>
        <v>12.807925263157896</v>
      </c>
      <c r="M14" s="96">
        <f t="shared" si="9"/>
        <v>0.31750017385164309</v>
      </c>
      <c r="N14" s="95">
        <f t="shared" si="10"/>
        <v>6.4039626315789482</v>
      </c>
      <c r="O14" s="96">
        <f t="shared" si="11"/>
        <v>0.15875008692582154</v>
      </c>
      <c r="P14" s="95">
        <f t="shared" si="12"/>
        <v>2.5615850526315791</v>
      </c>
      <c r="Q14" s="96">
        <f t="shared" si="13"/>
        <v>6.3500034770328603E-2</v>
      </c>
      <c r="R14" s="25">
        <f t="shared" si="14"/>
        <v>13.442240842105264</v>
      </c>
      <c r="S14" s="25">
        <f t="shared" si="15"/>
        <v>0.33322444632002718</v>
      </c>
      <c r="T14" s="95">
        <f t="shared" si="16"/>
        <v>12.167529000000002</v>
      </c>
      <c r="U14" s="96">
        <f t="shared" si="17"/>
        <v>0.3016251651590609</v>
      </c>
      <c r="W14" s="50"/>
    </row>
    <row r="15" spans="1:23" x14ac:dyDescent="0.3">
      <c r="A15" s="18">
        <f t="shared" si="18"/>
        <v>3</v>
      </c>
      <c r="B15" s="74">
        <v>19134.62</v>
      </c>
      <c r="C15" s="75"/>
      <c r="D15" s="74">
        <f t="shared" si="0"/>
        <v>26268.006335999999</v>
      </c>
      <c r="E15" s="78">
        <f t="shared" si="1"/>
        <v>651.16686793968256</v>
      </c>
      <c r="F15" s="74">
        <f t="shared" si="2"/>
        <v>2189.000528</v>
      </c>
      <c r="G15" s="78">
        <f t="shared" si="3"/>
        <v>54.263905661640216</v>
      </c>
      <c r="H15" s="74">
        <f t="shared" si="4"/>
        <v>104.450632</v>
      </c>
      <c r="I15" s="78">
        <f t="shared" si="5"/>
        <v>2.5892635331272511</v>
      </c>
      <c r="J15" s="74">
        <f t="shared" si="6"/>
        <v>52.224743999999994</v>
      </c>
      <c r="K15" s="78">
        <f t="shared" si="7"/>
        <v>1.2946175870540084</v>
      </c>
      <c r="L15" s="95">
        <f t="shared" si="8"/>
        <v>13.293525473684209</v>
      </c>
      <c r="M15" s="96">
        <f t="shared" si="9"/>
        <v>0.32953788863344252</v>
      </c>
      <c r="N15" s="95">
        <f t="shared" si="10"/>
        <v>6.6467627368421045</v>
      </c>
      <c r="O15" s="96">
        <f t="shared" si="11"/>
        <v>0.16476894431672126</v>
      </c>
      <c r="P15" s="95">
        <f t="shared" si="12"/>
        <v>2.6587050947368418</v>
      </c>
      <c r="Q15" s="96">
        <f t="shared" si="13"/>
        <v>6.590757772668851E-2</v>
      </c>
      <c r="R15" s="25">
        <f t="shared" si="14"/>
        <v>13.927841052631578</v>
      </c>
      <c r="S15" s="25">
        <f t="shared" si="15"/>
        <v>0.34526216110182667</v>
      </c>
      <c r="T15" s="95">
        <f t="shared" si="16"/>
        <v>12.628849199999999</v>
      </c>
      <c r="U15" s="96">
        <f t="shared" si="17"/>
        <v>0.31306099420177042</v>
      </c>
      <c r="W15" s="50"/>
    </row>
    <row r="16" spans="1:23" x14ac:dyDescent="0.3">
      <c r="A16" s="18">
        <f t="shared" si="18"/>
        <v>4</v>
      </c>
      <c r="B16" s="74">
        <v>19833.580000000002</v>
      </c>
      <c r="C16" s="75"/>
      <c r="D16" s="74">
        <f t="shared" si="0"/>
        <v>27227.538624000004</v>
      </c>
      <c r="E16" s="78">
        <f t="shared" si="1"/>
        <v>674.95305204028773</v>
      </c>
      <c r="F16" s="74">
        <f t="shared" si="2"/>
        <v>2268.9615520000002</v>
      </c>
      <c r="G16" s="78">
        <f t="shared" si="3"/>
        <v>56.246087670023975</v>
      </c>
      <c r="H16" s="74">
        <f t="shared" si="4"/>
        <v>104.450632</v>
      </c>
      <c r="I16" s="78">
        <f t="shared" si="5"/>
        <v>2.5892635331272511</v>
      </c>
      <c r="J16" s="74">
        <f t="shared" si="6"/>
        <v>52.224743999999994</v>
      </c>
      <c r="K16" s="78">
        <f t="shared" si="7"/>
        <v>1.2946175870540084</v>
      </c>
      <c r="L16" s="95">
        <f t="shared" si="8"/>
        <v>13.779118736842108</v>
      </c>
      <c r="M16" s="96">
        <f t="shared" si="9"/>
        <v>0.34157543119447764</v>
      </c>
      <c r="N16" s="95">
        <f t="shared" si="10"/>
        <v>6.8895593684210539</v>
      </c>
      <c r="O16" s="96">
        <f t="shared" si="11"/>
        <v>0.17078771559723882</v>
      </c>
      <c r="P16" s="95">
        <f t="shared" si="12"/>
        <v>2.7558237473684217</v>
      </c>
      <c r="Q16" s="96">
        <f t="shared" si="13"/>
        <v>6.8315086238895525E-2</v>
      </c>
      <c r="R16" s="25">
        <f t="shared" si="14"/>
        <v>14.413434315789477</v>
      </c>
      <c r="S16" s="25">
        <f t="shared" si="15"/>
        <v>0.35729970366286173</v>
      </c>
      <c r="T16" s="95">
        <f t="shared" si="16"/>
        <v>13.090162800000002</v>
      </c>
      <c r="U16" s="96">
        <f t="shared" si="17"/>
        <v>0.32449665963475371</v>
      </c>
      <c r="W16" s="50"/>
    </row>
    <row r="17" spans="1:23" x14ac:dyDescent="0.3">
      <c r="A17" s="18">
        <f t="shared" si="18"/>
        <v>5</v>
      </c>
      <c r="B17" s="74">
        <v>19833.580000000002</v>
      </c>
      <c r="C17" s="75"/>
      <c r="D17" s="74">
        <f t="shared" si="0"/>
        <v>27227.538624000004</v>
      </c>
      <c r="E17" s="78">
        <f t="shared" si="1"/>
        <v>674.95305204028773</v>
      </c>
      <c r="F17" s="74">
        <f t="shared" si="2"/>
        <v>2268.9615520000002</v>
      </c>
      <c r="G17" s="78">
        <f t="shared" si="3"/>
        <v>56.246087670023975</v>
      </c>
      <c r="H17" s="74">
        <f t="shared" si="4"/>
        <v>104.450632</v>
      </c>
      <c r="I17" s="78">
        <f t="shared" si="5"/>
        <v>2.5892635331272511</v>
      </c>
      <c r="J17" s="74">
        <f t="shared" si="6"/>
        <v>52.224743999999994</v>
      </c>
      <c r="K17" s="78">
        <f t="shared" si="7"/>
        <v>1.2946175870540084</v>
      </c>
      <c r="L17" s="95">
        <f t="shared" si="8"/>
        <v>13.779118736842108</v>
      </c>
      <c r="M17" s="96">
        <f t="shared" si="9"/>
        <v>0.34157543119447764</v>
      </c>
      <c r="N17" s="95">
        <f t="shared" si="10"/>
        <v>6.8895593684210539</v>
      </c>
      <c r="O17" s="96">
        <f t="shared" si="11"/>
        <v>0.17078771559723882</v>
      </c>
      <c r="P17" s="95">
        <f t="shared" si="12"/>
        <v>2.7558237473684217</v>
      </c>
      <c r="Q17" s="96">
        <f t="shared" si="13"/>
        <v>6.8315086238895525E-2</v>
      </c>
      <c r="R17" s="25">
        <f t="shared" si="14"/>
        <v>14.413434315789477</v>
      </c>
      <c r="S17" s="25">
        <f t="shared" si="15"/>
        <v>0.35729970366286173</v>
      </c>
      <c r="T17" s="95">
        <f t="shared" si="16"/>
        <v>13.090162800000002</v>
      </c>
      <c r="U17" s="96">
        <f t="shared" si="17"/>
        <v>0.32449665963475371</v>
      </c>
      <c r="W17" s="50"/>
    </row>
    <row r="18" spans="1:23" x14ac:dyDescent="0.3">
      <c r="A18" s="18">
        <f t="shared" si="18"/>
        <v>6</v>
      </c>
      <c r="B18" s="74">
        <v>20829.810000000001</v>
      </c>
      <c r="C18" s="75"/>
      <c r="D18" s="74">
        <f t="shared" si="0"/>
        <v>28595.163168000003</v>
      </c>
      <c r="E18" s="78">
        <f t="shared" si="1"/>
        <v>708.85557891814312</v>
      </c>
      <c r="F18" s="74">
        <f t="shared" si="2"/>
        <v>2382.9302640000001</v>
      </c>
      <c r="G18" s="78">
        <f t="shared" si="3"/>
        <v>59.071298243178589</v>
      </c>
      <c r="H18" s="74">
        <f t="shared" si="4"/>
        <v>52.224743999999994</v>
      </c>
      <c r="I18" s="78">
        <f t="shared" si="5"/>
        <v>1.2946175870540084</v>
      </c>
      <c r="J18" s="74">
        <f t="shared" si="6"/>
        <v>26.112943999999999</v>
      </c>
      <c r="K18" s="78">
        <f t="shared" si="7"/>
        <v>0.64732297303662123</v>
      </c>
      <c r="L18" s="95">
        <f t="shared" si="8"/>
        <v>14.471236421052634</v>
      </c>
      <c r="M18" s="96">
        <f t="shared" si="9"/>
        <v>0.35873258042416151</v>
      </c>
      <c r="N18" s="95">
        <f t="shared" si="10"/>
        <v>7.2356182105263169</v>
      </c>
      <c r="O18" s="96">
        <f t="shared" si="11"/>
        <v>0.17936629021208075</v>
      </c>
      <c r="P18" s="95">
        <f t="shared" si="12"/>
        <v>2.8942472842105267</v>
      </c>
      <c r="Q18" s="96">
        <f t="shared" si="13"/>
        <v>7.1746516084832304E-2</v>
      </c>
      <c r="R18" s="25">
        <f t="shared" si="14"/>
        <v>14.788390736842105</v>
      </c>
      <c r="S18" s="25">
        <f t="shared" si="15"/>
        <v>0.36659463054797126</v>
      </c>
      <c r="T18" s="95">
        <f t="shared" si="16"/>
        <v>13.747674600000002</v>
      </c>
      <c r="U18" s="96">
        <f t="shared" si="17"/>
        <v>0.34079595140295343</v>
      </c>
      <c r="W18" s="50"/>
    </row>
    <row r="19" spans="1:23" x14ac:dyDescent="0.3">
      <c r="A19" s="18">
        <f t="shared" si="18"/>
        <v>7</v>
      </c>
      <c r="B19" s="74">
        <v>20829.810000000001</v>
      </c>
      <c r="C19" s="75"/>
      <c r="D19" s="74">
        <f t="shared" si="0"/>
        <v>28595.163168000003</v>
      </c>
      <c r="E19" s="78">
        <f t="shared" si="1"/>
        <v>708.85557891814312</v>
      </c>
      <c r="F19" s="74">
        <f t="shared" si="2"/>
        <v>2382.9302640000001</v>
      </c>
      <c r="G19" s="78">
        <f t="shared" si="3"/>
        <v>59.071298243178589</v>
      </c>
      <c r="H19" s="74">
        <f t="shared" si="4"/>
        <v>52.224743999999994</v>
      </c>
      <c r="I19" s="78">
        <f t="shared" si="5"/>
        <v>1.2946175870540084</v>
      </c>
      <c r="J19" s="74">
        <f t="shared" si="6"/>
        <v>26.112943999999999</v>
      </c>
      <c r="K19" s="78">
        <f t="shared" si="7"/>
        <v>0.64732297303662123</v>
      </c>
      <c r="L19" s="95">
        <f t="shared" si="8"/>
        <v>14.471236421052634</v>
      </c>
      <c r="M19" s="96">
        <f t="shared" si="9"/>
        <v>0.35873258042416151</v>
      </c>
      <c r="N19" s="95">
        <f t="shared" si="10"/>
        <v>7.2356182105263169</v>
      </c>
      <c r="O19" s="96">
        <f t="shared" si="11"/>
        <v>0.17936629021208075</v>
      </c>
      <c r="P19" s="95">
        <f t="shared" si="12"/>
        <v>2.8942472842105267</v>
      </c>
      <c r="Q19" s="96">
        <f t="shared" si="13"/>
        <v>7.1746516084832304E-2</v>
      </c>
      <c r="R19" s="25">
        <f t="shared" si="14"/>
        <v>14.788390736842105</v>
      </c>
      <c r="S19" s="25">
        <f t="shared" si="15"/>
        <v>0.36659463054797126</v>
      </c>
      <c r="T19" s="95">
        <f t="shared" si="16"/>
        <v>13.747674600000002</v>
      </c>
      <c r="U19" s="96">
        <f t="shared" si="17"/>
        <v>0.34079595140295343</v>
      </c>
      <c r="W19" s="50"/>
    </row>
    <row r="20" spans="1:23" x14ac:dyDescent="0.3">
      <c r="A20" s="18">
        <f t="shared" si="18"/>
        <v>8</v>
      </c>
      <c r="B20" s="74">
        <v>21826.03</v>
      </c>
      <c r="C20" s="75"/>
      <c r="D20" s="74">
        <f t="shared" si="0"/>
        <v>29962.773983999999</v>
      </c>
      <c r="E20" s="78">
        <f t="shared" si="1"/>
        <v>742.75776548776764</v>
      </c>
      <c r="F20" s="74">
        <f t="shared" si="2"/>
        <v>2496.8978320000001</v>
      </c>
      <c r="G20" s="78">
        <f t="shared" si="3"/>
        <v>61.896480457313977</v>
      </c>
      <c r="H20" s="74">
        <f t="shared" si="4"/>
        <v>52.224743999999994</v>
      </c>
      <c r="I20" s="78">
        <f t="shared" si="5"/>
        <v>1.2946175870540084</v>
      </c>
      <c r="J20" s="74">
        <f t="shared" si="6"/>
        <v>26.112943999999999</v>
      </c>
      <c r="K20" s="78">
        <f t="shared" si="7"/>
        <v>0.64732297303662123</v>
      </c>
      <c r="L20" s="95">
        <f t="shared" si="8"/>
        <v>15.163347157894737</v>
      </c>
      <c r="M20" s="96">
        <f t="shared" si="9"/>
        <v>0.37588955743308083</v>
      </c>
      <c r="N20" s="95">
        <f t="shared" si="10"/>
        <v>7.5816735789473686</v>
      </c>
      <c r="O20" s="96">
        <f t="shared" si="11"/>
        <v>0.18794477871654042</v>
      </c>
      <c r="P20" s="95">
        <f t="shared" si="12"/>
        <v>3.0326694315789475</v>
      </c>
      <c r="Q20" s="96">
        <f t="shared" si="13"/>
        <v>7.5177911486616164E-2</v>
      </c>
      <c r="R20" s="25">
        <f t="shared" si="14"/>
        <v>15.480501473684214</v>
      </c>
      <c r="S20" s="25">
        <f t="shared" si="15"/>
        <v>0.38375160755689069</v>
      </c>
      <c r="T20" s="95">
        <f t="shared" si="16"/>
        <v>14.405179799999999</v>
      </c>
      <c r="U20" s="96">
        <f t="shared" si="17"/>
        <v>0.35709507956142678</v>
      </c>
      <c r="W20" s="50"/>
    </row>
    <row r="21" spans="1:23" x14ac:dyDescent="0.3">
      <c r="A21" s="18">
        <f t="shared" si="18"/>
        <v>9</v>
      </c>
      <c r="B21" s="74">
        <v>21826.03</v>
      </c>
      <c r="C21" s="75"/>
      <c r="D21" s="74">
        <f t="shared" si="0"/>
        <v>29962.773983999999</v>
      </c>
      <c r="E21" s="78">
        <f t="shared" si="1"/>
        <v>742.75776548776764</v>
      </c>
      <c r="F21" s="74">
        <f t="shared" si="2"/>
        <v>2496.8978320000001</v>
      </c>
      <c r="G21" s="78">
        <f t="shared" si="3"/>
        <v>61.896480457313977</v>
      </c>
      <c r="H21" s="74">
        <f t="shared" si="4"/>
        <v>52.224743999999994</v>
      </c>
      <c r="I21" s="78">
        <f t="shared" si="5"/>
        <v>1.2946175870540084</v>
      </c>
      <c r="J21" s="74">
        <f t="shared" si="6"/>
        <v>26.112943999999999</v>
      </c>
      <c r="K21" s="78">
        <f t="shared" si="7"/>
        <v>0.64732297303662123</v>
      </c>
      <c r="L21" s="95">
        <f t="shared" si="8"/>
        <v>15.163347157894737</v>
      </c>
      <c r="M21" s="96">
        <f t="shared" si="9"/>
        <v>0.37588955743308083</v>
      </c>
      <c r="N21" s="95">
        <f t="shared" si="10"/>
        <v>7.5816735789473686</v>
      </c>
      <c r="O21" s="96">
        <f t="shared" si="11"/>
        <v>0.18794477871654042</v>
      </c>
      <c r="P21" s="95">
        <f t="shared" si="12"/>
        <v>3.0326694315789475</v>
      </c>
      <c r="Q21" s="96">
        <f t="shared" si="13"/>
        <v>7.5177911486616164E-2</v>
      </c>
      <c r="R21" s="25">
        <f t="shared" si="14"/>
        <v>15.480501473684214</v>
      </c>
      <c r="S21" s="25">
        <f t="shared" si="15"/>
        <v>0.38375160755689069</v>
      </c>
      <c r="T21" s="95">
        <f t="shared" si="16"/>
        <v>14.405179799999999</v>
      </c>
      <c r="U21" s="96">
        <f t="shared" si="17"/>
        <v>0.35709507956142678</v>
      </c>
      <c r="W21" s="50"/>
    </row>
    <row r="22" spans="1:23" x14ac:dyDescent="0.3">
      <c r="A22" s="18">
        <f t="shared" si="18"/>
        <v>10</v>
      </c>
      <c r="B22" s="74">
        <v>22822.25</v>
      </c>
      <c r="C22" s="75"/>
      <c r="D22" s="74">
        <f t="shared" si="0"/>
        <v>31330.3848</v>
      </c>
      <c r="E22" s="78">
        <f t="shared" si="1"/>
        <v>776.65995205739227</v>
      </c>
      <c r="F22" s="74">
        <f t="shared" si="2"/>
        <v>2610.8654000000001</v>
      </c>
      <c r="G22" s="78">
        <f t="shared" si="3"/>
        <v>64.721662671449366</v>
      </c>
      <c r="H22" s="74">
        <f t="shared" si="4"/>
        <v>33.619872000000115</v>
      </c>
      <c r="I22" s="78">
        <f t="shared" si="5"/>
        <v>0.83341485725051656</v>
      </c>
      <c r="J22" s="74">
        <f t="shared" si="6"/>
        <v>7.5080720000001167</v>
      </c>
      <c r="K22" s="78">
        <f t="shared" si="7"/>
        <v>0.1861202432331294</v>
      </c>
      <c r="L22" s="95">
        <f t="shared" si="8"/>
        <v>15.855457894736842</v>
      </c>
      <c r="M22" s="96">
        <f t="shared" si="9"/>
        <v>0.39304653444200016</v>
      </c>
      <c r="N22" s="95">
        <f t="shared" si="10"/>
        <v>7.9277289473684212</v>
      </c>
      <c r="O22" s="96">
        <f t="shared" si="11"/>
        <v>0.19652326722100008</v>
      </c>
      <c r="P22" s="95">
        <f t="shared" si="12"/>
        <v>3.1710915789473684</v>
      </c>
      <c r="Q22" s="96">
        <f t="shared" si="13"/>
        <v>7.8609306888400024E-2</v>
      </c>
      <c r="R22" s="25">
        <f t="shared" si="14"/>
        <v>16.059627157894738</v>
      </c>
      <c r="S22" s="25">
        <f t="shared" si="15"/>
        <v>0.39810775827145672</v>
      </c>
      <c r="T22" s="95">
        <f t="shared" si="16"/>
        <v>15.062685</v>
      </c>
      <c r="U22" s="96">
        <f t="shared" si="17"/>
        <v>0.37339420771990017</v>
      </c>
      <c r="W22" s="50"/>
    </row>
    <row r="23" spans="1:23" x14ac:dyDescent="0.3">
      <c r="A23" s="18">
        <f t="shared" si="18"/>
        <v>11</v>
      </c>
      <c r="B23" s="74">
        <v>22822.25</v>
      </c>
      <c r="C23" s="75"/>
      <c r="D23" s="74">
        <f t="shared" si="0"/>
        <v>31330.3848</v>
      </c>
      <c r="E23" s="78">
        <f t="shared" si="1"/>
        <v>776.65995205739227</v>
      </c>
      <c r="F23" s="74">
        <f t="shared" si="2"/>
        <v>2610.8654000000001</v>
      </c>
      <c r="G23" s="78">
        <f t="shared" si="3"/>
        <v>64.721662671449366</v>
      </c>
      <c r="H23" s="74">
        <f t="shared" si="4"/>
        <v>33.619872000000115</v>
      </c>
      <c r="I23" s="78">
        <f t="shared" si="5"/>
        <v>0.83341485725051656</v>
      </c>
      <c r="J23" s="74">
        <f t="shared" si="6"/>
        <v>7.5080720000001167</v>
      </c>
      <c r="K23" s="78">
        <f t="shared" si="7"/>
        <v>0.1861202432331294</v>
      </c>
      <c r="L23" s="95">
        <f t="shared" si="8"/>
        <v>15.855457894736842</v>
      </c>
      <c r="M23" s="96">
        <f t="shared" si="9"/>
        <v>0.39304653444200016</v>
      </c>
      <c r="N23" s="95">
        <f t="shared" si="10"/>
        <v>7.9277289473684212</v>
      </c>
      <c r="O23" s="96">
        <f t="shared" si="11"/>
        <v>0.19652326722100008</v>
      </c>
      <c r="P23" s="95">
        <f t="shared" si="12"/>
        <v>3.1710915789473684</v>
      </c>
      <c r="Q23" s="96">
        <f t="shared" si="13"/>
        <v>7.8609306888400024E-2</v>
      </c>
      <c r="R23" s="25">
        <f t="shared" si="14"/>
        <v>16.059627157894738</v>
      </c>
      <c r="S23" s="25">
        <f t="shared" si="15"/>
        <v>0.39810775827145672</v>
      </c>
      <c r="T23" s="95">
        <f t="shared" si="16"/>
        <v>15.062685</v>
      </c>
      <c r="U23" s="96">
        <f t="shared" si="17"/>
        <v>0.37339420771990017</v>
      </c>
      <c r="W23" s="50"/>
    </row>
    <row r="24" spans="1:23" x14ac:dyDescent="0.3">
      <c r="A24" s="18">
        <f t="shared" si="18"/>
        <v>12</v>
      </c>
      <c r="B24" s="74">
        <v>23818.48</v>
      </c>
      <c r="C24" s="75"/>
      <c r="D24" s="74">
        <f t="shared" si="0"/>
        <v>32698.009343999998</v>
      </c>
      <c r="E24" s="78">
        <f t="shared" si="1"/>
        <v>810.56247893524767</v>
      </c>
      <c r="F24" s="74">
        <f t="shared" si="2"/>
        <v>2724.834112</v>
      </c>
      <c r="G24" s="78">
        <f t="shared" si="3"/>
        <v>67.546873244603972</v>
      </c>
      <c r="H24" s="74">
        <f t="shared" si="4"/>
        <v>0</v>
      </c>
      <c r="I24" s="78">
        <f t="shared" si="5"/>
        <v>0</v>
      </c>
      <c r="J24" s="74">
        <f t="shared" si="6"/>
        <v>0</v>
      </c>
      <c r="K24" s="78">
        <f t="shared" si="7"/>
        <v>0</v>
      </c>
      <c r="L24" s="95">
        <f t="shared" si="8"/>
        <v>16.547575578947367</v>
      </c>
      <c r="M24" s="96">
        <f t="shared" si="9"/>
        <v>0.41020368367168403</v>
      </c>
      <c r="N24" s="95">
        <f t="shared" si="10"/>
        <v>8.2737877894736833</v>
      </c>
      <c r="O24" s="96">
        <f t="shared" si="11"/>
        <v>0.20510184183584201</v>
      </c>
      <c r="P24" s="95">
        <f t="shared" si="12"/>
        <v>3.3095151157894733</v>
      </c>
      <c r="Q24" s="96">
        <f t="shared" si="13"/>
        <v>8.2040736734336803E-2</v>
      </c>
      <c r="R24" s="25">
        <f t="shared" si="14"/>
        <v>16.54757557894737</v>
      </c>
      <c r="S24" s="25">
        <f t="shared" si="15"/>
        <v>0.41020368367168414</v>
      </c>
      <c r="T24" s="95">
        <f t="shared" si="16"/>
        <v>15.720196799999998</v>
      </c>
      <c r="U24" s="96">
        <f t="shared" si="17"/>
        <v>0.38969349948809984</v>
      </c>
      <c r="W24" s="50"/>
    </row>
    <row r="25" spans="1:23" x14ac:dyDescent="0.3">
      <c r="A25" s="18">
        <f t="shared" si="18"/>
        <v>13</v>
      </c>
      <c r="B25" s="74">
        <v>23818.48</v>
      </c>
      <c r="C25" s="75"/>
      <c r="D25" s="74">
        <f t="shared" si="0"/>
        <v>32698.009343999998</v>
      </c>
      <c r="E25" s="78">
        <f t="shared" si="1"/>
        <v>810.56247893524767</v>
      </c>
      <c r="F25" s="74">
        <f t="shared" si="2"/>
        <v>2724.834112</v>
      </c>
      <c r="G25" s="78">
        <f t="shared" si="3"/>
        <v>67.546873244603972</v>
      </c>
      <c r="H25" s="74">
        <f t="shared" si="4"/>
        <v>0</v>
      </c>
      <c r="I25" s="78">
        <f t="shared" si="5"/>
        <v>0</v>
      </c>
      <c r="J25" s="74">
        <f t="shared" si="6"/>
        <v>0</v>
      </c>
      <c r="K25" s="78">
        <f t="shared" si="7"/>
        <v>0</v>
      </c>
      <c r="L25" s="95">
        <f t="shared" si="8"/>
        <v>16.547575578947367</v>
      </c>
      <c r="M25" s="96">
        <f t="shared" si="9"/>
        <v>0.41020368367168403</v>
      </c>
      <c r="N25" s="95">
        <f t="shared" si="10"/>
        <v>8.2737877894736833</v>
      </c>
      <c r="O25" s="96">
        <f t="shared" si="11"/>
        <v>0.20510184183584201</v>
      </c>
      <c r="P25" s="95">
        <f t="shared" si="12"/>
        <v>3.3095151157894733</v>
      </c>
      <c r="Q25" s="96">
        <f t="shared" si="13"/>
        <v>8.2040736734336803E-2</v>
      </c>
      <c r="R25" s="25">
        <f t="shared" si="14"/>
        <v>16.54757557894737</v>
      </c>
      <c r="S25" s="25">
        <f t="shared" si="15"/>
        <v>0.41020368367168414</v>
      </c>
      <c r="T25" s="95">
        <f t="shared" si="16"/>
        <v>15.720196799999998</v>
      </c>
      <c r="U25" s="96">
        <f t="shared" si="17"/>
        <v>0.38969349948809984</v>
      </c>
      <c r="W25" s="50"/>
    </row>
    <row r="26" spans="1:23" x14ac:dyDescent="0.3">
      <c r="A26" s="18">
        <f t="shared" si="18"/>
        <v>14</v>
      </c>
      <c r="B26" s="74">
        <v>24814.7</v>
      </c>
      <c r="C26" s="75"/>
      <c r="D26" s="74">
        <f t="shared" si="0"/>
        <v>34065.620159999999</v>
      </c>
      <c r="E26" s="78">
        <f t="shared" si="1"/>
        <v>844.4646655048723</v>
      </c>
      <c r="F26" s="74">
        <f t="shared" si="2"/>
        <v>2838.8016800000005</v>
      </c>
      <c r="G26" s="78">
        <f t="shared" si="3"/>
        <v>70.372055458739368</v>
      </c>
      <c r="H26" s="74">
        <f t="shared" si="4"/>
        <v>0</v>
      </c>
      <c r="I26" s="78">
        <f t="shared" si="5"/>
        <v>0</v>
      </c>
      <c r="J26" s="74">
        <f t="shared" si="6"/>
        <v>0</v>
      </c>
      <c r="K26" s="78">
        <f t="shared" si="7"/>
        <v>0</v>
      </c>
      <c r="L26" s="95">
        <f t="shared" si="8"/>
        <v>17.239686315789474</v>
      </c>
      <c r="M26" s="96">
        <f t="shared" si="9"/>
        <v>0.42736066068060341</v>
      </c>
      <c r="N26" s="95">
        <f t="shared" si="10"/>
        <v>8.6198431578947368</v>
      </c>
      <c r="O26" s="96">
        <f t="shared" si="11"/>
        <v>0.21368033034030171</v>
      </c>
      <c r="P26" s="95">
        <f t="shared" si="12"/>
        <v>3.4479372631578946</v>
      </c>
      <c r="Q26" s="96">
        <f t="shared" si="13"/>
        <v>8.5472132136120677E-2</v>
      </c>
      <c r="R26" s="25">
        <f t="shared" si="14"/>
        <v>17.239686315789477</v>
      </c>
      <c r="S26" s="25">
        <f t="shared" si="15"/>
        <v>0.42736066068060352</v>
      </c>
      <c r="T26" s="95">
        <f t="shared" si="16"/>
        <v>16.377701999999999</v>
      </c>
      <c r="U26" s="96">
        <f t="shared" si="17"/>
        <v>0.40599262764657323</v>
      </c>
      <c r="W26" s="50"/>
    </row>
    <row r="27" spans="1:23" x14ac:dyDescent="0.3">
      <c r="A27" s="18">
        <f t="shared" si="18"/>
        <v>15</v>
      </c>
      <c r="B27" s="74">
        <v>24814.7</v>
      </c>
      <c r="C27" s="75"/>
      <c r="D27" s="74">
        <f t="shared" si="0"/>
        <v>34065.620159999999</v>
      </c>
      <c r="E27" s="78">
        <f t="shared" si="1"/>
        <v>844.4646655048723</v>
      </c>
      <c r="F27" s="74">
        <f t="shared" si="2"/>
        <v>2838.8016800000005</v>
      </c>
      <c r="G27" s="78">
        <f t="shared" si="3"/>
        <v>70.372055458739368</v>
      </c>
      <c r="H27" s="74">
        <f t="shared" si="4"/>
        <v>0</v>
      </c>
      <c r="I27" s="78">
        <f t="shared" si="5"/>
        <v>0</v>
      </c>
      <c r="J27" s="74">
        <f t="shared" si="6"/>
        <v>0</v>
      </c>
      <c r="K27" s="78">
        <f t="shared" si="7"/>
        <v>0</v>
      </c>
      <c r="L27" s="95">
        <f t="shared" si="8"/>
        <v>17.239686315789474</v>
      </c>
      <c r="M27" s="96">
        <f t="shared" si="9"/>
        <v>0.42736066068060341</v>
      </c>
      <c r="N27" s="95">
        <f t="shared" si="10"/>
        <v>8.6198431578947368</v>
      </c>
      <c r="O27" s="96">
        <f t="shared" si="11"/>
        <v>0.21368033034030171</v>
      </c>
      <c r="P27" s="95">
        <f t="shared" si="12"/>
        <v>3.4479372631578946</v>
      </c>
      <c r="Q27" s="96">
        <f t="shared" si="13"/>
        <v>8.5472132136120677E-2</v>
      </c>
      <c r="R27" s="25">
        <f t="shared" si="14"/>
        <v>17.239686315789477</v>
      </c>
      <c r="S27" s="25">
        <f t="shared" si="15"/>
        <v>0.42736066068060352</v>
      </c>
      <c r="T27" s="95">
        <f t="shared" si="16"/>
        <v>16.377701999999999</v>
      </c>
      <c r="U27" s="96">
        <f t="shared" si="17"/>
        <v>0.40599262764657323</v>
      </c>
      <c r="W27" s="50"/>
    </row>
    <row r="28" spans="1:23" x14ac:dyDescent="0.3">
      <c r="A28" s="18">
        <f t="shared" si="18"/>
        <v>16</v>
      </c>
      <c r="B28" s="74">
        <v>25810.92</v>
      </c>
      <c r="C28" s="75"/>
      <c r="D28" s="74">
        <f t="shared" si="0"/>
        <v>35433.230975999999</v>
      </c>
      <c r="E28" s="78">
        <f t="shared" si="1"/>
        <v>878.36685207449693</v>
      </c>
      <c r="F28" s="74">
        <f t="shared" si="2"/>
        <v>2952.7692480000001</v>
      </c>
      <c r="G28" s="78">
        <f t="shared" si="3"/>
        <v>73.197237672874749</v>
      </c>
      <c r="H28" s="74">
        <f t="shared" si="4"/>
        <v>0</v>
      </c>
      <c r="I28" s="78">
        <f t="shared" si="5"/>
        <v>0</v>
      </c>
      <c r="J28" s="74">
        <f t="shared" si="6"/>
        <v>0</v>
      </c>
      <c r="K28" s="78">
        <f t="shared" si="7"/>
        <v>0</v>
      </c>
      <c r="L28" s="95">
        <f t="shared" si="8"/>
        <v>17.931797052631577</v>
      </c>
      <c r="M28" s="96">
        <f t="shared" si="9"/>
        <v>0.44451763768952268</v>
      </c>
      <c r="N28" s="95">
        <f t="shared" si="10"/>
        <v>8.9658985263157884</v>
      </c>
      <c r="O28" s="96">
        <f t="shared" si="11"/>
        <v>0.22225881884476134</v>
      </c>
      <c r="P28" s="95">
        <f t="shared" si="12"/>
        <v>3.5863594105263155</v>
      </c>
      <c r="Q28" s="96">
        <f t="shared" si="13"/>
        <v>8.8903527537904536E-2</v>
      </c>
      <c r="R28" s="25">
        <f t="shared" si="14"/>
        <v>17.93179705263158</v>
      </c>
      <c r="S28" s="25">
        <f t="shared" si="15"/>
        <v>0.44451763768952279</v>
      </c>
      <c r="T28" s="95">
        <f t="shared" si="16"/>
        <v>17.035207199999999</v>
      </c>
      <c r="U28" s="96">
        <f t="shared" si="17"/>
        <v>0.42229175580504658</v>
      </c>
      <c r="W28" s="50"/>
    </row>
    <row r="29" spans="1:23" x14ac:dyDescent="0.3">
      <c r="A29" s="18">
        <f t="shared" si="18"/>
        <v>17</v>
      </c>
      <c r="B29" s="74">
        <v>25810.92</v>
      </c>
      <c r="C29" s="75"/>
      <c r="D29" s="74">
        <f t="shared" si="0"/>
        <v>35433.230975999999</v>
      </c>
      <c r="E29" s="78">
        <f t="shared" si="1"/>
        <v>878.36685207449693</v>
      </c>
      <c r="F29" s="74">
        <f t="shared" si="2"/>
        <v>2952.7692480000001</v>
      </c>
      <c r="G29" s="78">
        <f t="shared" si="3"/>
        <v>73.197237672874749</v>
      </c>
      <c r="H29" s="74">
        <f t="shared" si="4"/>
        <v>0</v>
      </c>
      <c r="I29" s="78">
        <f t="shared" si="5"/>
        <v>0</v>
      </c>
      <c r="J29" s="74">
        <f t="shared" si="6"/>
        <v>0</v>
      </c>
      <c r="K29" s="78">
        <f t="shared" si="7"/>
        <v>0</v>
      </c>
      <c r="L29" s="95">
        <f t="shared" si="8"/>
        <v>17.931797052631577</v>
      </c>
      <c r="M29" s="96">
        <f t="shared" si="9"/>
        <v>0.44451763768952268</v>
      </c>
      <c r="N29" s="95">
        <f t="shared" si="10"/>
        <v>8.9658985263157884</v>
      </c>
      <c r="O29" s="96">
        <f t="shared" si="11"/>
        <v>0.22225881884476134</v>
      </c>
      <c r="P29" s="95">
        <f t="shared" si="12"/>
        <v>3.5863594105263155</v>
      </c>
      <c r="Q29" s="96">
        <f t="shared" si="13"/>
        <v>8.8903527537904536E-2</v>
      </c>
      <c r="R29" s="25">
        <f t="shared" si="14"/>
        <v>17.93179705263158</v>
      </c>
      <c r="S29" s="25">
        <f t="shared" si="15"/>
        <v>0.44451763768952279</v>
      </c>
      <c r="T29" s="95">
        <f t="shared" si="16"/>
        <v>17.035207199999999</v>
      </c>
      <c r="U29" s="96">
        <f t="shared" si="17"/>
        <v>0.42229175580504658</v>
      </c>
      <c r="W29" s="50"/>
    </row>
    <row r="30" spans="1:23" x14ac:dyDescent="0.3">
      <c r="A30" s="18">
        <f t="shared" si="18"/>
        <v>18</v>
      </c>
      <c r="B30" s="74">
        <v>26807.15</v>
      </c>
      <c r="C30" s="75"/>
      <c r="D30" s="74">
        <f t="shared" si="0"/>
        <v>36800.855520000005</v>
      </c>
      <c r="E30" s="78">
        <f t="shared" si="1"/>
        <v>912.26937895235255</v>
      </c>
      <c r="F30" s="74">
        <f t="shared" si="2"/>
        <v>3066.7379600000004</v>
      </c>
      <c r="G30" s="78">
        <f t="shared" si="3"/>
        <v>76.02244824602937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18.623914736842107</v>
      </c>
      <c r="M30" s="96">
        <f t="shared" si="9"/>
        <v>0.46167478691920671</v>
      </c>
      <c r="N30" s="95">
        <f t="shared" si="10"/>
        <v>9.3119573684210533</v>
      </c>
      <c r="O30" s="96">
        <f t="shared" si="11"/>
        <v>0.23083739345960336</v>
      </c>
      <c r="P30" s="95">
        <f t="shared" si="12"/>
        <v>3.7247829473684213</v>
      </c>
      <c r="Q30" s="96">
        <f t="shared" si="13"/>
        <v>9.2334957383841343E-2</v>
      </c>
      <c r="R30" s="25">
        <f t="shared" si="14"/>
        <v>18.623914736842107</v>
      </c>
      <c r="S30" s="25">
        <f t="shared" si="15"/>
        <v>0.46167478691920671</v>
      </c>
      <c r="T30" s="95">
        <f t="shared" si="16"/>
        <v>17.692719000000004</v>
      </c>
      <c r="U30" s="96">
        <f t="shared" si="17"/>
        <v>0.43859104757324641</v>
      </c>
      <c r="W30" s="50"/>
    </row>
    <row r="31" spans="1:23" x14ac:dyDescent="0.3">
      <c r="A31" s="18">
        <f t="shared" si="18"/>
        <v>19</v>
      </c>
      <c r="B31" s="74">
        <v>26807.15</v>
      </c>
      <c r="C31" s="75"/>
      <c r="D31" s="74">
        <f t="shared" si="0"/>
        <v>36800.855520000005</v>
      </c>
      <c r="E31" s="78">
        <f t="shared" si="1"/>
        <v>912.26937895235255</v>
      </c>
      <c r="F31" s="74">
        <f t="shared" si="2"/>
        <v>3066.7379600000004</v>
      </c>
      <c r="G31" s="78">
        <f t="shared" si="3"/>
        <v>76.02244824602937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18.623914736842107</v>
      </c>
      <c r="M31" s="96">
        <f t="shared" si="9"/>
        <v>0.46167478691920671</v>
      </c>
      <c r="N31" s="95">
        <f t="shared" si="10"/>
        <v>9.3119573684210533</v>
      </c>
      <c r="O31" s="96">
        <f t="shared" si="11"/>
        <v>0.23083739345960336</v>
      </c>
      <c r="P31" s="95">
        <f t="shared" si="12"/>
        <v>3.7247829473684213</v>
      </c>
      <c r="Q31" s="96">
        <f t="shared" si="13"/>
        <v>9.2334957383841343E-2</v>
      </c>
      <c r="R31" s="25">
        <f t="shared" si="14"/>
        <v>18.623914736842107</v>
      </c>
      <c r="S31" s="25">
        <f t="shared" si="15"/>
        <v>0.46167478691920671</v>
      </c>
      <c r="T31" s="95">
        <f t="shared" si="16"/>
        <v>17.692719000000004</v>
      </c>
      <c r="U31" s="96">
        <f t="shared" si="17"/>
        <v>0.43859104757324641</v>
      </c>
      <c r="W31" s="50"/>
    </row>
    <row r="32" spans="1:23" x14ac:dyDescent="0.3">
      <c r="A32" s="18">
        <f t="shared" si="18"/>
        <v>20</v>
      </c>
      <c r="B32" s="74">
        <v>27803.37</v>
      </c>
      <c r="C32" s="75"/>
      <c r="D32" s="74">
        <f t="shared" si="0"/>
        <v>38168.466335999998</v>
      </c>
      <c r="E32" s="78">
        <f t="shared" si="1"/>
        <v>946.17156552197696</v>
      </c>
      <c r="F32" s="74">
        <f t="shared" si="2"/>
        <v>3180.7055279999995</v>
      </c>
      <c r="G32" s="78">
        <f t="shared" si="3"/>
        <v>78.847630460164737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19.31602547368421</v>
      </c>
      <c r="M32" s="96">
        <f t="shared" si="9"/>
        <v>0.47883176392812599</v>
      </c>
      <c r="N32" s="95">
        <f t="shared" si="10"/>
        <v>9.6580127368421049</v>
      </c>
      <c r="O32" s="96">
        <f t="shared" si="11"/>
        <v>0.23941588196406299</v>
      </c>
      <c r="P32" s="95">
        <f t="shared" si="12"/>
        <v>3.8632050947368421</v>
      </c>
      <c r="Q32" s="96">
        <f t="shared" si="13"/>
        <v>9.5766352785625203E-2</v>
      </c>
      <c r="R32" s="25">
        <f t="shared" si="14"/>
        <v>19.316025473684206</v>
      </c>
      <c r="S32" s="25">
        <f t="shared" si="15"/>
        <v>0.47883176392812593</v>
      </c>
      <c r="T32" s="95">
        <f t="shared" si="16"/>
        <v>18.3502242</v>
      </c>
      <c r="U32" s="96">
        <f t="shared" si="17"/>
        <v>0.45489017573171969</v>
      </c>
      <c r="W32" s="50"/>
    </row>
    <row r="33" spans="1:23" x14ac:dyDescent="0.3">
      <c r="A33" s="18">
        <f t="shared" si="18"/>
        <v>21</v>
      </c>
      <c r="B33" s="74">
        <v>27803.37</v>
      </c>
      <c r="C33" s="75"/>
      <c r="D33" s="74">
        <f t="shared" si="0"/>
        <v>38168.466335999998</v>
      </c>
      <c r="E33" s="78">
        <f t="shared" si="1"/>
        <v>946.17156552197696</v>
      </c>
      <c r="F33" s="74">
        <f t="shared" si="2"/>
        <v>3180.7055279999995</v>
      </c>
      <c r="G33" s="78">
        <f t="shared" si="3"/>
        <v>78.847630460164737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19.31602547368421</v>
      </c>
      <c r="M33" s="96">
        <f t="shared" si="9"/>
        <v>0.47883176392812599</v>
      </c>
      <c r="N33" s="95">
        <f t="shared" si="10"/>
        <v>9.6580127368421049</v>
      </c>
      <c r="O33" s="96">
        <f t="shared" si="11"/>
        <v>0.23941588196406299</v>
      </c>
      <c r="P33" s="95">
        <f t="shared" si="12"/>
        <v>3.8632050947368421</v>
      </c>
      <c r="Q33" s="96">
        <f t="shared" si="13"/>
        <v>9.5766352785625203E-2</v>
      </c>
      <c r="R33" s="25">
        <f t="shared" si="14"/>
        <v>19.316025473684206</v>
      </c>
      <c r="S33" s="25">
        <f t="shared" si="15"/>
        <v>0.47883176392812593</v>
      </c>
      <c r="T33" s="95">
        <f t="shared" si="16"/>
        <v>18.3502242</v>
      </c>
      <c r="U33" s="96">
        <f t="shared" si="17"/>
        <v>0.45489017573171969</v>
      </c>
      <c r="W33" s="50"/>
    </row>
    <row r="34" spans="1:23" x14ac:dyDescent="0.3">
      <c r="A34" s="18">
        <f t="shared" si="18"/>
        <v>22</v>
      </c>
      <c r="B34" s="74">
        <v>28799.59</v>
      </c>
      <c r="C34" s="75"/>
      <c r="D34" s="74">
        <f t="shared" si="0"/>
        <v>39536.077151999998</v>
      </c>
      <c r="E34" s="78">
        <f t="shared" si="1"/>
        <v>980.07375209160159</v>
      </c>
      <c r="F34" s="74">
        <f t="shared" si="2"/>
        <v>3294.673096</v>
      </c>
      <c r="G34" s="78">
        <f t="shared" si="3"/>
        <v>81.672812674300133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20.008136210526313</v>
      </c>
      <c r="M34" s="96">
        <f t="shared" si="9"/>
        <v>0.49598874093704531</v>
      </c>
      <c r="N34" s="95">
        <f t="shared" si="10"/>
        <v>10.004068105263157</v>
      </c>
      <c r="O34" s="96">
        <f t="shared" si="11"/>
        <v>0.24799437046852266</v>
      </c>
      <c r="P34" s="95">
        <f t="shared" si="12"/>
        <v>4.001627242105263</v>
      </c>
      <c r="Q34" s="96">
        <f t="shared" si="13"/>
        <v>9.9197748187409063E-2</v>
      </c>
      <c r="R34" s="25">
        <f t="shared" si="14"/>
        <v>20.008136210526317</v>
      </c>
      <c r="S34" s="25">
        <f t="shared" si="15"/>
        <v>0.49598874093704537</v>
      </c>
      <c r="T34" s="95">
        <f t="shared" si="16"/>
        <v>19.007729399999999</v>
      </c>
      <c r="U34" s="96">
        <f t="shared" si="17"/>
        <v>0.47118930389019303</v>
      </c>
      <c r="W34" s="50"/>
    </row>
    <row r="35" spans="1:23" x14ac:dyDescent="0.3">
      <c r="A35" s="18">
        <f t="shared" si="18"/>
        <v>23</v>
      </c>
      <c r="B35" s="74">
        <v>29795.82</v>
      </c>
      <c r="C35" s="75"/>
      <c r="D35" s="74">
        <f t="shared" si="0"/>
        <v>40903.701696000004</v>
      </c>
      <c r="E35" s="78">
        <f t="shared" si="1"/>
        <v>1013.9762789694571</v>
      </c>
      <c r="F35" s="74">
        <f t="shared" si="2"/>
        <v>3408.6418080000003</v>
      </c>
      <c r="G35" s="78">
        <f t="shared" si="3"/>
        <v>84.498023247454768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20.700253894736843</v>
      </c>
      <c r="M35" s="96">
        <f t="shared" si="9"/>
        <v>0.51314589016672929</v>
      </c>
      <c r="N35" s="95">
        <f t="shared" si="10"/>
        <v>10.350126947368421</v>
      </c>
      <c r="O35" s="96">
        <f t="shared" si="11"/>
        <v>0.25657294508336465</v>
      </c>
      <c r="P35" s="95">
        <f t="shared" si="12"/>
        <v>4.1400507789473684</v>
      </c>
      <c r="Q35" s="96">
        <f t="shared" si="13"/>
        <v>0.10262917803334586</v>
      </c>
      <c r="R35" s="25">
        <f t="shared" si="14"/>
        <v>20.700253894736843</v>
      </c>
      <c r="S35" s="25">
        <f t="shared" si="15"/>
        <v>0.51314589016672929</v>
      </c>
      <c r="T35" s="95">
        <f t="shared" si="16"/>
        <v>19.665241200000001</v>
      </c>
      <c r="U35" s="96">
        <f t="shared" si="17"/>
        <v>0.48748859565839281</v>
      </c>
      <c r="W35" s="50"/>
    </row>
    <row r="36" spans="1:23" x14ac:dyDescent="0.3">
      <c r="A36" s="18">
        <f t="shared" si="18"/>
        <v>24</v>
      </c>
      <c r="B36" s="74">
        <v>30792.04</v>
      </c>
      <c r="C36" s="75"/>
      <c r="D36" s="74">
        <f t="shared" si="0"/>
        <v>42271.312512000004</v>
      </c>
      <c r="E36" s="78">
        <f t="shared" si="1"/>
        <v>1047.8784655390818</v>
      </c>
      <c r="F36" s="74">
        <f t="shared" si="2"/>
        <v>3522.6093760000003</v>
      </c>
      <c r="G36" s="78">
        <f t="shared" si="3"/>
        <v>87.323205461590149</v>
      </c>
      <c r="H36" s="74">
        <f t="shared" si="4"/>
        <v>0</v>
      </c>
      <c r="I36" s="78">
        <f t="shared" si="5"/>
        <v>0</v>
      </c>
      <c r="J36" s="74">
        <f t="shared" si="6"/>
        <v>0</v>
      </c>
      <c r="K36" s="78">
        <f t="shared" si="7"/>
        <v>0</v>
      </c>
      <c r="L36" s="95">
        <f t="shared" si="8"/>
        <v>21.39236463157895</v>
      </c>
      <c r="M36" s="96">
        <f t="shared" si="9"/>
        <v>0.53030286717564867</v>
      </c>
      <c r="N36" s="95">
        <f t="shared" si="10"/>
        <v>10.696182315789475</v>
      </c>
      <c r="O36" s="96">
        <f t="shared" si="11"/>
        <v>0.26515143358782434</v>
      </c>
      <c r="P36" s="95">
        <f t="shared" si="12"/>
        <v>4.2784729263157901</v>
      </c>
      <c r="Q36" s="96">
        <f t="shared" si="13"/>
        <v>0.10606057343512974</v>
      </c>
      <c r="R36" s="25">
        <f t="shared" si="14"/>
        <v>21.39236463157895</v>
      </c>
      <c r="S36" s="25">
        <f t="shared" si="15"/>
        <v>0.53030286717564867</v>
      </c>
      <c r="T36" s="95">
        <f t="shared" si="16"/>
        <v>20.322746400000003</v>
      </c>
      <c r="U36" s="96">
        <f t="shared" si="17"/>
        <v>0.50378772381686621</v>
      </c>
      <c r="W36" s="50"/>
    </row>
    <row r="37" spans="1:23" x14ac:dyDescent="0.3">
      <c r="A37" s="18">
        <f t="shared" si="18"/>
        <v>25</v>
      </c>
      <c r="B37" s="74">
        <v>30792.04</v>
      </c>
      <c r="C37" s="75"/>
      <c r="D37" s="74">
        <f t="shared" si="0"/>
        <v>42271.312512000004</v>
      </c>
      <c r="E37" s="78">
        <f t="shared" si="1"/>
        <v>1047.8784655390818</v>
      </c>
      <c r="F37" s="74">
        <f t="shared" si="2"/>
        <v>3522.6093760000003</v>
      </c>
      <c r="G37" s="78">
        <f t="shared" si="3"/>
        <v>87.323205461590149</v>
      </c>
      <c r="H37" s="74">
        <f t="shared" si="4"/>
        <v>0</v>
      </c>
      <c r="I37" s="78">
        <f t="shared" si="5"/>
        <v>0</v>
      </c>
      <c r="J37" s="74">
        <f t="shared" si="6"/>
        <v>0</v>
      </c>
      <c r="K37" s="78">
        <f t="shared" si="7"/>
        <v>0</v>
      </c>
      <c r="L37" s="95">
        <f t="shared" si="8"/>
        <v>21.39236463157895</v>
      </c>
      <c r="M37" s="96">
        <f t="shared" si="9"/>
        <v>0.53030286717564867</v>
      </c>
      <c r="N37" s="95">
        <f t="shared" si="10"/>
        <v>10.696182315789475</v>
      </c>
      <c r="O37" s="96">
        <f t="shared" si="11"/>
        <v>0.26515143358782434</v>
      </c>
      <c r="P37" s="95">
        <f t="shared" si="12"/>
        <v>4.2784729263157901</v>
      </c>
      <c r="Q37" s="96">
        <f t="shared" si="13"/>
        <v>0.10606057343512974</v>
      </c>
      <c r="R37" s="25">
        <f t="shared" si="14"/>
        <v>21.39236463157895</v>
      </c>
      <c r="S37" s="25">
        <f t="shared" si="15"/>
        <v>0.53030286717564867</v>
      </c>
      <c r="T37" s="95">
        <f t="shared" si="16"/>
        <v>20.322746400000003</v>
      </c>
      <c r="U37" s="96">
        <f t="shared" si="17"/>
        <v>0.50378772381686621</v>
      </c>
      <c r="W37" s="50"/>
    </row>
    <row r="38" spans="1:23" x14ac:dyDescent="0.3">
      <c r="A38" s="18">
        <f t="shared" si="18"/>
        <v>26</v>
      </c>
      <c r="B38" s="74">
        <v>30792.04</v>
      </c>
      <c r="C38" s="75"/>
      <c r="D38" s="74">
        <f t="shared" si="0"/>
        <v>42271.312512000004</v>
      </c>
      <c r="E38" s="78">
        <f t="shared" si="1"/>
        <v>1047.8784655390818</v>
      </c>
      <c r="F38" s="74">
        <f t="shared" si="2"/>
        <v>3522.6093760000003</v>
      </c>
      <c r="G38" s="78">
        <f t="shared" si="3"/>
        <v>87.323205461590149</v>
      </c>
      <c r="H38" s="74">
        <f t="shared" si="4"/>
        <v>0</v>
      </c>
      <c r="I38" s="78">
        <f t="shared" si="5"/>
        <v>0</v>
      </c>
      <c r="J38" s="74">
        <f t="shared" si="6"/>
        <v>0</v>
      </c>
      <c r="K38" s="78">
        <f t="shared" si="7"/>
        <v>0</v>
      </c>
      <c r="L38" s="95">
        <f t="shared" si="8"/>
        <v>21.39236463157895</v>
      </c>
      <c r="M38" s="96">
        <f t="shared" si="9"/>
        <v>0.53030286717564867</v>
      </c>
      <c r="N38" s="95">
        <f t="shared" si="10"/>
        <v>10.696182315789475</v>
      </c>
      <c r="O38" s="96">
        <f t="shared" si="11"/>
        <v>0.26515143358782434</v>
      </c>
      <c r="P38" s="95">
        <f t="shared" si="12"/>
        <v>4.2784729263157901</v>
      </c>
      <c r="Q38" s="96">
        <f t="shared" si="13"/>
        <v>0.10606057343512974</v>
      </c>
      <c r="R38" s="25">
        <f t="shared" si="14"/>
        <v>21.39236463157895</v>
      </c>
      <c r="S38" s="25">
        <f t="shared" si="15"/>
        <v>0.53030286717564867</v>
      </c>
      <c r="T38" s="95">
        <f t="shared" si="16"/>
        <v>20.322746400000003</v>
      </c>
      <c r="U38" s="96">
        <f t="shared" si="17"/>
        <v>0.50378772381686621</v>
      </c>
      <c r="W38" s="50"/>
    </row>
    <row r="39" spans="1:23" x14ac:dyDescent="0.3">
      <c r="A39" s="18">
        <f t="shared" si="18"/>
        <v>27</v>
      </c>
      <c r="B39" s="74">
        <v>30792.04</v>
      </c>
      <c r="C39" s="75"/>
      <c r="D39" s="74">
        <f t="shared" si="0"/>
        <v>42271.312512000004</v>
      </c>
      <c r="E39" s="78">
        <f t="shared" si="1"/>
        <v>1047.8784655390818</v>
      </c>
      <c r="F39" s="74">
        <f t="shared" si="2"/>
        <v>3522.6093760000003</v>
      </c>
      <c r="G39" s="78">
        <f t="shared" si="3"/>
        <v>87.323205461590149</v>
      </c>
      <c r="H39" s="74">
        <f t="shared" si="4"/>
        <v>0</v>
      </c>
      <c r="I39" s="78">
        <f t="shared" si="5"/>
        <v>0</v>
      </c>
      <c r="J39" s="74">
        <f t="shared" si="6"/>
        <v>0</v>
      </c>
      <c r="K39" s="78">
        <f t="shared" si="7"/>
        <v>0</v>
      </c>
      <c r="L39" s="95">
        <f t="shared" si="8"/>
        <v>21.39236463157895</v>
      </c>
      <c r="M39" s="96">
        <f t="shared" si="9"/>
        <v>0.53030286717564867</v>
      </c>
      <c r="N39" s="95">
        <f t="shared" si="10"/>
        <v>10.696182315789475</v>
      </c>
      <c r="O39" s="96">
        <f t="shared" si="11"/>
        <v>0.26515143358782434</v>
      </c>
      <c r="P39" s="95">
        <f t="shared" si="12"/>
        <v>4.2784729263157901</v>
      </c>
      <c r="Q39" s="96">
        <f t="shared" si="13"/>
        <v>0.10606057343512974</v>
      </c>
      <c r="R39" s="25">
        <f t="shared" si="14"/>
        <v>21.39236463157895</v>
      </c>
      <c r="S39" s="25">
        <f t="shared" si="15"/>
        <v>0.53030286717564867</v>
      </c>
      <c r="T39" s="95">
        <f t="shared" si="16"/>
        <v>20.322746400000003</v>
      </c>
      <c r="U39" s="96">
        <f t="shared" si="17"/>
        <v>0.50378772381686621</v>
      </c>
      <c r="W39" s="50"/>
    </row>
    <row r="40" spans="1:23" x14ac:dyDescent="0.3">
      <c r="A40" s="26"/>
      <c r="B40" s="76"/>
      <c r="C40" s="77"/>
      <c r="D40" s="76"/>
      <c r="E40" s="77"/>
      <c r="F40" s="76"/>
      <c r="G40" s="77"/>
      <c r="H40" s="76"/>
      <c r="I40" s="77"/>
      <c r="J40" s="76"/>
      <c r="K40" s="77"/>
      <c r="L40" s="76"/>
      <c r="M40" s="77"/>
      <c r="N40" s="76"/>
      <c r="O40" s="77"/>
      <c r="P40" s="76"/>
      <c r="Q40" s="77"/>
      <c r="R40" s="26"/>
      <c r="S40" s="26"/>
      <c r="T40" s="76"/>
      <c r="U40" s="77"/>
    </row>
  </sheetData>
  <dataConsolidate/>
  <mergeCells count="286">
    <mergeCell ref="L8:Q8"/>
    <mergeCell ref="B8:E8"/>
    <mergeCell ref="B10:C10"/>
    <mergeCell ref="P10:Q10"/>
    <mergeCell ref="F9:G9"/>
    <mergeCell ref="L13:M13"/>
    <mergeCell ref="B20:C20"/>
    <mergeCell ref="B15:C15"/>
    <mergeCell ref="B16:C16"/>
    <mergeCell ref="D12:E12"/>
    <mergeCell ref="D13:E13"/>
    <mergeCell ref="D14:E14"/>
    <mergeCell ref="D15:E15"/>
    <mergeCell ref="D16:E16"/>
    <mergeCell ref="H8:I8"/>
    <mergeCell ref="J8:K8"/>
    <mergeCell ref="J9:K9"/>
    <mergeCell ref="L9:Q9"/>
    <mergeCell ref="D11:E11"/>
    <mergeCell ref="B9:C9"/>
    <mergeCell ref="D9:E9"/>
    <mergeCell ref="D10:E10"/>
    <mergeCell ref="B11:C11"/>
    <mergeCell ref="J10:K10"/>
    <mergeCell ref="B21:C21"/>
    <mergeCell ref="B30:C30"/>
    <mergeCell ref="B31:C31"/>
    <mergeCell ref="B24:C24"/>
    <mergeCell ref="D17:E17"/>
    <mergeCell ref="D18:E18"/>
    <mergeCell ref="B39:C39"/>
    <mergeCell ref="B32:C32"/>
    <mergeCell ref="B33:C33"/>
    <mergeCell ref="B34:C34"/>
    <mergeCell ref="B35:C35"/>
    <mergeCell ref="B36:C36"/>
    <mergeCell ref="D19:E19"/>
    <mergeCell ref="D20:E20"/>
    <mergeCell ref="D21:E21"/>
    <mergeCell ref="D22:E22"/>
    <mergeCell ref="B29:C29"/>
    <mergeCell ref="B17:C17"/>
    <mergeCell ref="B18:C18"/>
    <mergeCell ref="B19:C19"/>
    <mergeCell ref="B25:C25"/>
    <mergeCell ref="B26:C26"/>
    <mergeCell ref="B22:C22"/>
    <mergeCell ref="B23:C23"/>
    <mergeCell ref="B27:C27"/>
    <mergeCell ref="B28:C28"/>
    <mergeCell ref="D23:E23"/>
    <mergeCell ref="D24:E24"/>
    <mergeCell ref="D25:E25"/>
    <mergeCell ref="D26:E26"/>
    <mergeCell ref="D27:E27"/>
    <mergeCell ref="D28:E28"/>
    <mergeCell ref="B40:C40"/>
    <mergeCell ref="D29:E29"/>
    <mergeCell ref="D30:E30"/>
    <mergeCell ref="D31:E31"/>
    <mergeCell ref="D32:E32"/>
    <mergeCell ref="D37:E37"/>
    <mergeCell ref="D38:E38"/>
    <mergeCell ref="D39:E39"/>
    <mergeCell ref="D40:E40"/>
    <mergeCell ref="D33:E33"/>
    <mergeCell ref="D34:E34"/>
    <mergeCell ref="D35:E35"/>
    <mergeCell ref="D36:E36"/>
    <mergeCell ref="B37:C37"/>
    <mergeCell ref="B38:C38"/>
    <mergeCell ref="F12:G12"/>
    <mergeCell ref="F13:G13"/>
    <mergeCell ref="F14:G14"/>
    <mergeCell ref="J11:K11"/>
    <mergeCell ref="B12:C12"/>
    <mergeCell ref="B13:C13"/>
    <mergeCell ref="B14:C14"/>
    <mergeCell ref="T9:U9"/>
    <mergeCell ref="L14:M14"/>
    <mergeCell ref="P11:Q11"/>
    <mergeCell ref="T11:U11"/>
    <mergeCell ref="H9:I9"/>
    <mergeCell ref="H10:I10"/>
    <mergeCell ref="T12:U12"/>
    <mergeCell ref="T13:U13"/>
    <mergeCell ref="T14:U14"/>
    <mergeCell ref="L11:M11"/>
    <mergeCell ref="N11:O11"/>
    <mergeCell ref="L20:M20"/>
    <mergeCell ref="L21:M21"/>
    <mergeCell ref="L12:M12"/>
    <mergeCell ref="L15:M15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L16:M16"/>
    <mergeCell ref="L17:M17"/>
    <mergeCell ref="L18:M18"/>
    <mergeCell ref="L19:M19"/>
    <mergeCell ref="N21:O21"/>
    <mergeCell ref="F22:G22"/>
    <mergeCell ref="F15:G15"/>
    <mergeCell ref="F16:G16"/>
    <mergeCell ref="F17:G17"/>
    <mergeCell ref="F18:G18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35:G35"/>
    <mergeCell ref="F36:G36"/>
    <mergeCell ref="F37:G37"/>
    <mergeCell ref="F38:G38"/>
    <mergeCell ref="F31:G31"/>
    <mergeCell ref="F32:G32"/>
    <mergeCell ref="F33:G33"/>
    <mergeCell ref="F34:G34"/>
    <mergeCell ref="F39:G39"/>
    <mergeCell ref="F40:G40"/>
    <mergeCell ref="F11:G11"/>
    <mergeCell ref="H11:I11"/>
    <mergeCell ref="H12:I12"/>
    <mergeCell ref="H13:I13"/>
    <mergeCell ref="H14:I14"/>
    <mergeCell ref="H15:I15"/>
    <mergeCell ref="H18:I18"/>
    <mergeCell ref="H19:I19"/>
    <mergeCell ref="H20:I20"/>
    <mergeCell ref="H21:I21"/>
    <mergeCell ref="H16:I16"/>
    <mergeCell ref="H17:I17"/>
    <mergeCell ref="H26:I26"/>
    <mergeCell ref="H27:I27"/>
    <mergeCell ref="H28:I28"/>
    <mergeCell ref="H29:I29"/>
    <mergeCell ref="H22:I22"/>
    <mergeCell ref="H23:I23"/>
    <mergeCell ref="H24:I24"/>
    <mergeCell ref="H25:I25"/>
    <mergeCell ref="H34:I34"/>
    <mergeCell ref="H35:I35"/>
    <mergeCell ref="H36:I36"/>
    <mergeCell ref="H38:I38"/>
    <mergeCell ref="H39:I39"/>
    <mergeCell ref="H40:I40"/>
    <mergeCell ref="J12:K12"/>
    <mergeCell ref="J13:K13"/>
    <mergeCell ref="J14:K14"/>
    <mergeCell ref="J15:K15"/>
    <mergeCell ref="J16:K16"/>
    <mergeCell ref="J17:K17"/>
    <mergeCell ref="J18:K18"/>
    <mergeCell ref="J23:K23"/>
    <mergeCell ref="J24:K24"/>
    <mergeCell ref="J25:K25"/>
    <mergeCell ref="J26:K26"/>
    <mergeCell ref="J19:K19"/>
    <mergeCell ref="J20:K20"/>
    <mergeCell ref="J21:K21"/>
    <mergeCell ref="J22:K22"/>
    <mergeCell ref="J35:K35"/>
    <mergeCell ref="J39:K39"/>
    <mergeCell ref="J40:K40"/>
    <mergeCell ref="L22:M22"/>
    <mergeCell ref="L23:M23"/>
    <mergeCell ref="L24:M24"/>
    <mergeCell ref="L25:M25"/>
    <mergeCell ref="H37:I37"/>
    <mergeCell ref="H30:I30"/>
    <mergeCell ref="H31:I31"/>
    <mergeCell ref="H32:I32"/>
    <mergeCell ref="H33:I33"/>
    <mergeCell ref="J27:K27"/>
    <mergeCell ref="J28:K28"/>
    <mergeCell ref="J29:K29"/>
    <mergeCell ref="J30:K30"/>
    <mergeCell ref="L32:M32"/>
    <mergeCell ref="L33:M33"/>
    <mergeCell ref="L26:M26"/>
    <mergeCell ref="L27:M27"/>
    <mergeCell ref="L28:M28"/>
    <mergeCell ref="L29:M29"/>
    <mergeCell ref="L40:M40"/>
    <mergeCell ref="L34:M34"/>
    <mergeCell ref="L35:M35"/>
    <mergeCell ref="J36:K36"/>
    <mergeCell ref="J37:K37"/>
    <mergeCell ref="J38:K38"/>
    <mergeCell ref="J31:K31"/>
    <mergeCell ref="J32:K32"/>
    <mergeCell ref="J33:K33"/>
    <mergeCell ref="J34:K34"/>
    <mergeCell ref="N22:O22"/>
    <mergeCell ref="N27:O27"/>
    <mergeCell ref="N28:O28"/>
    <mergeCell ref="L38:M38"/>
    <mergeCell ref="L39:M39"/>
    <mergeCell ref="L36:M36"/>
    <mergeCell ref="L37:M37"/>
    <mergeCell ref="L30:M30"/>
    <mergeCell ref="L31:M31"/>
    <mergeCell ref="N29:O29"/>
    <mergeCell ref="N30:O30"/>
    <mergeCell ref="N23:O23"/>
    <mergeCell ref="N24:O24"/>
    <mergeCell ref="N25:O25"/>
    <mergeCell ref="N26:O26"/>
    <mergeCell ref="N35:O35"/>
    <mergeCell ref="N36:O36"/>
    <mergeCell ref="N37:O37"/>
    <mergeCell ref="N38:O38"/>
    <mergeCell ref="N31:O31"/>
    <mergeCell ref="N32:O32"/>
    <mergeCell ref="N33:O33"/>
    <mergeCell ref="N34:O34"/>
    <mergeCell ref="N39:O39"/>
    <mergeCell ref="N40:O40"/>
    <mergeCell ref="P12:Q12"/>
    <mergeCell ref="P13:Q13"/>
    <mergeCell ref="P14:Q14"/>
    <mergeCell ref="P15:Q15"/>
    <mergeCell ref="P16:Q16"/>
    <mergeCell ref="P17:Q17"/>
    <mergeCell ref="P18:Q18"/>
    <mergeCell ref="P19:Q19"/>
    <mergeCell ref="P24:Q24"/>
    <mergeCell ref="P25:Q25"/>
    <mergeCell ref="P26:Q26"/>
    <mergeCell ref="P27:Q27"/>
    <mergeCell ref="P20:Q20"/>
    <mergeCell ref="P21:Q21"/>
    <mergeCell ref="P22:Q22"/>
    <mergeCell ref="P23:Q23"/>
    <mergeCell ref="P38:Q38"/>
    <mergeCell ref="P39:Q39"/>
    <mergeCell ref="P32:Q32"/>
    <mergeCell ref="P33:Q33"/>
    <mergeCell ref="P34:Q34"/>
    <mergeCell ref="P35:Q35"/>
    <mergeCell ref="P40:Q40"/>
    <mergeCell ref="P36:Q36"/>
    <mergeCell ref="P37:Q37"/>
    <mergeCell ref="P28:Q28"/>
    <mergeCell ref="P29:Q29"/>
    <mergeCell ref="P30:Q30"/>
    <mergeCell ref="P31:Q31"/>
    <mergeCell ref="T21:U21"/>
    <mergeCell ref="T22:U22"/>
    <mergeCell ref="T23:U23"/>
    <mergeCell ref="T24:U24"/>
    <mergeCell ref="T15:U15"/>
    <mergeCell ref="T16:U16"/>
    <mergeCell ref="T25:U25"/>
    <mergeCell ref="T26:U26"/>
    <mergeCell ref="T40:U40"/>
    <mergeCell ref="T33:U33"/>
    <mergeCell ref="T34:U34"/>
    <mergeCell ref="T35:U35"/>
    <mergeCell ref="T36:U36"/>
    <mergeCell ref="T27:U27"/>
    <mergeCell ref="T28:U28"/>
    <mergeCell ref="T37:U37"/>
    <mergeCell ref="T38:U38"/>
    <mergeCell ref="T39:U39"/>
    <mergeCell ref="T29:U29"/>
    <mergeCell ref="T30:U30"/>
    <mergeCell ref="T31:U31"/>
    <mergeCell ref="T32:U32"/>
    <mergeCell ref="T17:U17"/>
    <mergeCell ref="T18:U18"/>
    <mergeCell ref="T19:U19"/>
    <mergeCell ref="T20:U20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="75" zoomScaleNormal="75" workbookViewId="0">
      <selection activeCell="L31" sqref="L31:M31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2.28515625" style="1" customWidth="1"/>
    <col min="24" max="16384" width="8.85546875" style="1"/>
  </cols>
  <sheetData>
    <row r="1" spans="1:23" ht="16.5" x14ac:dyDescent="0.3">
      <c r="A1" s="5" t="s">
        <v>49</v>
      </c>
      <c r="B1" s="5" t="s">
        <v>1</v>
      </c>
      <c r="C1" s="5"/>
      <c r="D1" s="5"/>
      <c r="E1" s="5"/>
      <c r="F1" s="48" t="s">
        <v>112</v>
      </c>
      <c r="G1" s="5"/>
      <c r="H1" s="5"/>
      <c r="N1" s="47" t="str">
        <f>Voorblad!G24</f>
        <v>1 april 2020</v>
      </c>
      <c r="Q1" s="8" t="s">
        <v>48</v>
      </c>
    </row>
    <row r="2" spans="1:23" ht="16.5" x14ac:dyDescent="0.3">
      <c r="A2" s="5"/>
      <c r="B2" s="5"/>
      <c r="C2" s="5"/>
      <c r="D2" s="5"/>
      <c r="E2" s="5"/>
      <c r="F2" s="5"/>
      <c r="G2" s="5"/>
      <c r="H2" s="5"/>
    </row>
    <row r="3" spans="1:23" ht="17.25" x14ac:dyDescent="0.35">
      <c r="A3" s="5"/>
      <c r="B3" s="11"/>
      <c r="C3" s="44" t="s">
        <v>113</v>
      </c>
      <c r="D3" s="11" t="s">
        <v>114</v>
      </c>
      <c r="E3" s="11"/>
      <c r="F3" s="12"/>
      <c r="G3" s="12"/>
      <c r="H3" s="11"/>
      <c r="I3" s="12"/>
      <c r="J3" s="10">
        <v>610</v>
      </c>
      <c r="K3" s="11" t="s">
        <v>115</v>
      </c>
      <c r="L3" s="12"/>
      <c r="M3" s="12"/>
      <c r="N3" s="12"/>
      <c r="O3" s="12"/>
      <c r="P3" s="12"/>
    </row>
    <row r="4" spans="1:23" ht="17.25" x14ac:dyDescent="0.35">
      <c r="A4" s="5"/>
      <c r="B4" s="11"/>
      <c r="C4" s="44" t="s">
        <v>116</v>
      </c>
      <c r="D4" s="11" t="s">
        <v>117</v>
      </c>
      <c r="E4" s="11"/>
      <c r="F4" s="12"/>
      <c r="G4" s="12"/>
      <c r="H4" s="11"/>
      <c r="I4" s="12"/>
      <c r="J4" s="10">
        <v>410</v>
      </c>
      <c r="K4" s="11" t="s">
        <v>118</v>
      </c>
      <c r="L4" s="12"/>
      <c r="M4" s="12"/>
      <c r="N4" s="12"/>
      <c r="O4" s="12"/>
      <c r="P4" s="12"/>
      <c r="U4" s="13"/>
    </row>
    <row r="5" spans="1:23" ht="17.25" x14ac:dyDescent="0.35">
      <c r="A5" s="5"/>
      <c r="B5" s="11"/>
      <c r="C5" s="44" t="s">
        <v>119</v>
      </c>
      <c r="D5" s="11" t="s">
        <v>120</v>
      </c>
      <c r="E5" s="11"/>
      <c r="F5" s="12"/>
      <c r="G5" s="12"/>
      <c r="H5" s="11"/>
      <c r="I5" s="12"/>
      <c r="J5" s="10">
        <v>611</v>
      </c>
      <c r="K5" s="11" t="s">
        <v>5</v>
      </c>
      <c r="L5" s="12"/>
      <c r="M5" s="12"/>
      <c r="N5" s="12"/>
      <c r="O5" s="12"/>
      <c r="P5" s="12"/>
      <c r="U5" s="13"/>
    </row>
    <row r="6" spans="1:23" x14ac:dyDescent="0.3">
      <c r="A6" s="8"/>
      <c r="T6" s="1" t="s">
        <v>6</v>
      </c>
      <c r="U6" s="13">
        <f>Voorblad!D2</f>
        <v>1.3728</v>
      </c>
    </row>
    <row r="8" spans="1:23" x14ac:dyDescent="0.3">
      <c r="A8" s="14"/>
      <c r="B8" s="83" t="s">
        <v>7</v>
      </c>
      <c r="C8" s="91"/>
      <c r="D8" s="91"/>
      <c r="E8" s="84"/>
      <c r="F8" s="15" t="s">
        <v>8</v>
      </c>
      <c r="G8" s="16"/>
      <c r="H8" s="83" t="s">
        <v>9</v>
      </c>
      <c r="I8" s="86"/>
      <c r="J8" s="83" t="s">
        <v>10</v>
      </c>
      <c r="K8" s="84"/>
      <c r="L8" s="83" t="s">
        <v>11</v>
      </c>
      <c r="M8" s="91"/>
      <c r="N8" s="91"/>
      <c r="O8" s="91"/>
      <c r="P8" s="91"/>
      <c r="Q8" s="84"/>
      <c r="R8" s="17" t="s">
        <v>12</v>
      </c>
      <c r="S8" s="17"/>
      <c r="T8" s="17"/>
      <c r="U8" s="16"/>
    </row>
    <row r="9" spans="1:23" x14ac:dyDescent="0.3">
      <c r="A9" s="18"/>
      <c r="B9" s="79">
        <v>1</v>
      </c>
      <c r="C9" s="80"/>
      <c r="D9" s="79"/>
      <c r="E9" s="80"/>
      <c r="F9" s="79"/>
      <c r="G9" s="80"/>
      <c r="H9" s="79"/>
      <c r="I9" s="80"/>
      <c r="J9" s="87" t="s">
        <v>13</v>
      </c>
      <c r="K9" s="80"/>
      <c r="L9" s="87" t="s">
        <v>14</v>
      </c>
      <c r="M9" s="88"/>
      <c r="N9" s="88"/>
      <c r="O9" s="88"/>
      <c r="P9" s="88"/>
      <c r="Q9" s="80"/>
      <c r="R9" s="19"/>
      <c r="S9" s="19"/>
      <c r="T9" s="85" t="s">
        <v>15</v>
      </c>
      <c r="U9" s="80"/>
    </row>
    <row r="10" spans="1:23" x14ac:dyDescent="0.3">
      <c r="A10" s="18"/>
      <c r="B10" s="92" t="s">
        <v>16</v>
      </c>
      <c r="C10" s="93"/>
      <c r="D10" s="81" t="str">
        <f>Voorblad!G24</f>
        <v>1 april 2020</v>
      </c>
      <c r="E10" s="82"/>
      <c r="F10" s="20" t="str">
        <f>D10</f>
        <v>1 april 2020</v>
      </c>
      <c r="G10" s="21"/>
      <c r="H10" s="89"/>
      <c r="I10" s="82"/>
      <c r="J10" s="89"/>
      <c r="K10" s="82"/>
      <c r="L10" s="22">
        <v>1</v>
      </c>
      <c r="M10" s="19"/>
      <c r="N10" s="23">
        <v>0.5</v>
      </c>
      <c r="O10" s="19"/>
      <c r="P10" s="94">
        <v>0.2</v>
      </c>
      <c r="Q10" s="93"/>
      <c r="R10" s="19" t="s">
        <v>9</v>
      </c>
      <c r="S10" s="19"/>
      <c r="T10" s="19"/>
      <c r="U10" s="24"/>
    </row>
    <row r="11" spans="1:23" x14ac:dyDescent="0.3">
      <c r="A11" s="18"/>
      <c r="B11" s="83"/>
      <c r="C11" s="84"/>
      <c r="D11" s="90"/>
      <c r="E11" s="86"/>
      <c r="F11" s="90"/>
      <c r="G11" s="86"/>
      <c r="H11" s="90"/>
      <c r="I11" s="86"/>
      <c r="J11" s="90"/>
      <c r="K11" s="86"/>
      <c r="L11" s="90"/>
      <c r="M11" s="86"/>
      <c r="N11" s="90"/>
      <c r="O11" s="86"/>
      <c r="P11" s="90"/>
      <c r="Q11" s="86"/>
      <c r="R11" s="14"/>
      <c r="S11" s="14"/>
      <c r="T11" s="90"/>
      <c r="U11" s="86"/>
    </row>
    <row r="12" spans="1:23" x14ac:dyDescent="0.3">
      <c r="A12" s="18">
        <v>0</v>
      </c>
      <c r="B12" s="74">
        <v>19981.72</v>
      </c>
      <c r="C12" s="75"/>
      <c r="D12" s="74">
        <f t="shared" ref="D12:D39" si="0">B12*$U$6</f>
        <v>27430.905216000003</v>
      </c>
      <c r="E12" s="78">
        <f t="shared" ref="E12:E39" si="1">D12/40.3399</f>
        <v>679.99437817148782</v>
      </c>
      <c r="F12" s="74">
        <f t="shared" ref="F12:F39" si="2">B12/12*$U$6</f>
        <v>2285.9087680000002</v>
      </c>
      <c r="G12" s="78">
        <f t="shared" ref="G12:G39" si="3">F12/40.3399</f>
        <v>56.666198180957323</v>
      </c>
      <c r="H12" s="74">
        <f t="shared" ref="H12:H39" si="4">((B12&lt;19968.2)*913.03+(B12&gt;19968.2)*(B12&lt;20424.71)*(20424.71-B12+456.51)+(B12&gt;20424.71)*(B12&lt;22659.62)*456.51+(B12&gt;22659.62)*(B12&lt;23116.13)*(23116.13-B12))/12*$U$6</f>
        <v>102.90279999999976</v>
      </c>
      <c r="I12" s="78">
        <f t="shared" ref="I12:I39" si="5">H12/40.3399</f>
        <v>2.5508937801035638</v>
      </c>
      <c r="J12" s="74">
        <f t="shared" ref="J12:J39" si="6">((B12&lt;19968.2)*456.51+(B12&gt;19968.2)*(B12&lt;20196.46)*(20196.46-B12+228.26)+(B12&gt;20196.46)*(B12&lt;22659.62)*228.26+(B12&gt;22659.62)*(B12&lt;22887.88)*(22887.88-B12))/12*$U$6</f>
        <v>50.67919999999976</v>
      </c>
      <c r="K12" s="78">
        <f t="shared" ref="K12:K39" si="7">J12/40.3399</f>
        <v>1.2563045520687894</v>
      </c>
      <c r="L12" s="95">
        <f t="shared" ref="L12:L39" si="8">D12/1976</f>
        <v>13.882037052631579</v>
      </c>
      <c r="M12" s="96">
        <f t="shared" ref="M12:M39" si="9">L12/40.3399</f>
        <v>0.34412670960095537</v>
      </c>
      <c r="N12" s="95">
        <f t="shared" ref="N12:N39" si="10">L12/2</f>
        <v>6.9410185263157897</v>
      </c>
      <c r="O12" s="96">
        <f t="shared" ref="O12:O39" si="11">N12/40.3399</f>
        <v>0.17206335480047769</v>
      </c>
      <c r="P12" s="95">
        <f t="shared" ref="P12:P39" si="12">L12/5</f>
        <v>2.7764074105263159</v>
      </c>
      <c r="Q12" s="96">
        <f t="shared" ref="Q12:Q39" si="13">P12/40.3399</f>
        <v>6.8825341920191074E-2</v>
      </c>
      <c r="R12" s="25">
        <f t="shared" ref="R12:R39" si="14">(F12+H12)/1976*12</f>
        <v>14.506952842105264</v>
      </c>
      <c r="S12" s="25">
        <f t="shared" ref="S12:S39" si="15">R12/40.3399</f>
        <v>0.35961796737486368</v>
      </c>
      <c r="T12" s="95">
        <f t="shared" ref="T12:T39" si="16">D12/2080</f>
        <v>13.187935200000002</v>
      </c>
      <c r="U12" s="96">
        <f t="shared" ref="U12:U39" si="17">T12/40.3399</f>
        <v>0.32692037412090763</v>
      </c>
      <c r="W12" s="50"/>
    </row>
    <row r="13" spans="1:23" x14ac:dyDescent="0.3">
      <c r="A13" s="18">
        <f t="shared" ref="A13:A39" si="18">+A12+1</f>
        <v>1</v>
      </c>
      <c r="B13" s="74">
        <v>20362.330000000002</v>
      </c>
      <c r="C13" s="75"/>
      <c r="D13" s="74">
        <f t="shared" si="0"/>
        <v>27953.406624000003</v>
      </c>
      <c r="E13" s="78">
        <f t="shared" si="1"/>
        <v>692.94684974429788</v>
      </c>
      <c r="F13" s="74">
        <f t="shared" si="2"/>
        <v>2329.4505520000002</v>
      </c>
      <c r="G13" s="78">
        <f t="shared" si="3"/>
        <v>57.745570812024823</v>
      </c>
      <c r="H13" s="74">
        <f t="shared" si="4"/>
        <v>59.361015999999701</v>
      </c>
      <c r="I13" s="78">
        <f t="shared" si="5"/>
        <v>1.4715211490360587</v>
      </c>
      <c r="J13" s="74">
        <f t="shared" si="6"/>
        <v>26.112943999999999</v>
      </c>
      <c r="K13" s="78">
        <f t="shared" si="7"/>
        <v>0.64732297303662123</v>
      </c>
      <c r="L13" s="95">
        <f t="shared" si="8"/>
        <v>14.146460842105265</v>
      </c>
      <c r="M13" s="96">
        <f t="shared" si="9"/>
        <v>0.35068160412160826</v>
      </c>
      <c r="N13" s="95">
        <f t="shared" si="10"/>
        <v>7.0732304210526324</v>
      </c>
      <c r="O13" s="96">
        <f t="shared" si="11"/>
        <v>0.17534080206080413</v>
      </c>
      <c r="P13" s="95">
        <f t="shared" si="12"/>
        <v>2.8292921684210528</v>
      </c>
      <c r="Q13" s="96">
        <f t="shared" si="13"/>
        <v>7.0136320824321641E-2</v>
      </c>
      <c r="R13" s="25">
        <f t="shared" si="14"/>
        <v>14.506952842105264</v>
      </c>
      <c r="S13" s="25">
        <f t="shared" si="15"/>
        <v>0.35961796737486368</v>
      </c>
      <c r="T13" s="95">
        <f t="shared" si="16"/>
        <v>13.439137800000001</v>
      </c>
      <c r="U13" s="96">
        <f t="shared" si="17"/>
        <v>0.33314752391552782</v>
      </c>
      <c r="W13" s="50"/>
    </row>
    <row r="14" spans="1:23" x14ac:dyDescent="0.3">
      <c r="A14" s="18">
        <f t="shared" si="18"/>
        <v>2</v>
      </c>
      <c r="B14" s="74">
        <v>20949.61</v>
      </c>
      <c r="C14" s="75"/>
      <c r="D14" s="74">
        <f t="shared" si="0"/>
        <v>28759.624608000002</v>
      </c>
      <c r="E14" s="78">
        <f t="shared" si="1"/>
        <v>712.93247152323136</v>
      </c>
      <c r="F14" s="74">
        <f t="shared" si="2"/>
        <v>2396.6353840000002</v>
      </c>
      <c r="G14" s="78">
        <f t="shared" si="3"/>
        <v>59.411039293602613</v>
      </c>
      <c r="H14" s="74">
        <f t="shared" si="4"/>
        <v>52.224743999999994</v>
      </c>
      <c r="I14" s="78">
        <f t="shared" si="5"/>
        <v>1.2946175870540084</v>
      </c>
      <c r="J14" s="74">
        <f t="shared" si="6"/>
        <v>26.112943999999999</v>
      </c>
      <c r="K14" s="78">
        <f t="shared" si="7"/>
        <v>0.64732297303662123</v>
      </c>
      <c r="L14" s="95">
        <f t="shared" si="8"/>
        <v>14.554465894736843</v>
      </c>
      <c r="M14" s="96">
        <f t="shared" si="9"/>
        <v>0.36079578518382155</v>
      </c>
      <c r="N14" s="95">
        <f t="shared" si="10"/>
        <v>7.2772329473684216</v>
      </c>
      <c r="O14" s="96">
        <f t="shared" si="11"/>
        <v>0.18039789259191077</v>
      </c>
      <c r="P14" s="95">
        <f t="shared" si="12"/>
        <v>2.9108931789473687</v>
      </c>
      <c r="Q14" s="96">
        <f t="shared" si="13"/>
        <v>7.2159157036764315E-2</v>
      </c>
      <c r="R14" s="25">
        <f t="shared" si="14"/>
        <v>14.871620210526316</v>
      </c>
      <c r="S14" s="25">
        <f t="shared" si="15"/>
        <v>0.3686578353076313</v>
      </c>
      <c r="T14" s="95">
        <f t="shared" si="16"/>
        <v>13.826742600000001</v>
      </c>
      <c r="U14" s="96">
        <f t="shared" si="17"/>
        <v>0.34275599592463046</v>
      </c>
      <c r="W14" s="50"/>
    </row>
    <row r="15" spans="1:23" x14ac:dyDescent="0.3">
      <c r="A15" s="18">
        <f t="shared" si="18"/>
        <v>3</v>
      </c>
      <c r="B15" s="74">
        <v>21743.88</v>
      </c>
      <c r="C15" s="75"/>
      <c r="D15" s="74">
        <f t="shared" si="0"/>
        <v>29849.998464</v>
      </c>
      <c r="E15" s="78">
        <f t="shared" si="1"/>
        <v>739.96213337167421</v>
      </c>
      <c r="F15" s="74">
        <f t="shared" si="2"/>
        <v>2487.4998719999999</v>
      </c>
      <c r="G15" s="78">
        <f t="shared" si="3"/>
        <v>61.663511114306182</v>
      </c>
      <c r="H15" s="74">
        <f t="shared" si="4"/>
        <v>52.224743999999994</v>
      </c>
      <c r="I15" s="78">
        <f t="shared" si="5"/>
        <v>1.2946175870540084</v>
      </c>
      <c r="J15" s="74">
        <f t="shared" si="6"/>
        <v>26.112943999999999</v>
      </c>
      <c r="K15" s="78">
        <f t="shared" si="7"/>
        <v>0.64732297303662123</v>
      </c>
      <c r="L15" s="95">
        <f t="shared" si="8"/>
        <v>15.10627452631579</v>
      </c>
      <c r="M15" s="96">
        <f t="shared" si="9"/>
        <v>0.37447476385206185</v>
      </c>
      <c r="N15" s="95">
        <f t="shared" si="10"/>
        <v>7.553137263157895</v>
      </c>
      <c r="O15" s="96">
        <f t="shared" si="11"/>
        <v>0.18723738192603093</v>
      </c>
      <c r="P15" s="95">
        <f t="shared" si="12"/>
        <v>3.0212549052631581</v>
      </c>
      <c r="Q15" s="96">
        <f t="shared" si="13"/>
        <v>7.4894952770412374E-2</v>
      </c>
      <c r="R15" s="25">
        <f t="shared" si="14"/>
        <v>15.423428842105263</v>
      </c>
      <c r="S15" s="25">
        <f t="shared" si="15"/>
        <v>0.3823368139758716</v>
      </c>
      <c r="T15" s="95">
        <f t="shared" si="16"/>
        <v>14.350960799999999</v>
      </c>
      <c r="U15" s="96">
        <f t="shared" si="17"/>
        <v>0.35575102565945871</v>
      </c>
      <c r="W15" s="50"/>
    </row>
    <row r="16" spans="1:23" x14ac:dyDescent="0.3">
      <c r="A16" s="18">
        <f t="shared" si="18"/>
        <v>4</v>
      </c>
      <c r="B16" s="74">
        <v>22538.16</v>
      </c>
      <c r="C16" s="75"/>
      <c r="D16" s="74">
        <f t="shared" si="0"/>
        <v>30940.386048</v>
      </c>
      <c r="E16" s="78">
        <f t="shared" si="1"/>
        <v>766.99213552834783</v>
      </c>
      <c r="F16" s="74">
        <f t="shared" si="2"/>
        <v>2578.3655040000003</v>
      </c>
      <c r="G16" s="78">
        <f t="shared" si="3"/>
        <v>63.916011294028998</v>
      </c>
      <c r="H16" s="74">
        <f t="shared" si="4"/>
        <v>52.224743999999994</v>
      </c>
      <c r="I16" s="78">
        <f t="shared" si="5"/>
        <v>1.2946175870540084</v>
      </c>
      <c r="J16" s="74">
        <f t="shared" si="6"/>
        <v>26.112943999999999</v>
      </c>
      <c r="K16" s="78">
        <f t="shared" si="7"/>
        <v>0.64732297303662123</v>
      </c>
      <c r="L16" s="95">
        <f t="shared" si="8"/>
        <v>15.658090105263158</v>
      </c>
      <c r="M16" s="96">
        <f t="shared" si="9"/>
        <v>0.38815391474106675</v>
      </c>
      <c r="N16" s="95">
        <f t="shared" si="10"/>
        <v>7.8290450526315789</v>
      </c>
      <c r="O16" s="96">
        <f t="shared" si="11"/>
        <v>0.19407695737053338</v>
      </c>
      <c r="P16" s="95">
        <f t="shared" si="12"/>
        <v>3.1316180210526317</v>
      </c>
      <c r="Q16" s="96">
        <f t="shared" si="13"/>
        <v>7.763078294821335E-2</v>
      </c>
      <c r="R16" s="25">
        <f t="shared" si="14"/>
        <v>15.975244421052636</v>
      </c>
      <c r="S16" s="25">
        <f t="shared" si="15"/>
        <v>0.39601596486487661</v>
      </c>
      <c r="T16" s="95">
        <f t="shared" si="16"/>
        <v>14.8751856</v>
      </c>
      <c r="U16" s="96">
        <f t="shared" si="17"/>
        <v>0.36874621900401339</v>
      </c>
      <c r="W16" s="50"/>
    </row>
    <row r="17" spans="1:23" x14ac:dyDescent="0.3">
      <c r="A17" s="18">
        <f t="shared" si="18"/>
        <v>5</v>
      </c>
      <c r="B17" s="74">
        <v>22538.16</v>
      </c>
      <c r="C17" s="75"/>
      <c r="D17" s="74">
        <f t="shared" si="0"/>
        <v>30940.386048</v>
      </c>
      <c r="E17" s="78">
        <f t="shared" si="1"/>
        <v>766.99213552834783</v>
      </c>
      <c r="F17" s="74">
        <f t="shared" si="2"/>
        <v>2578.3655040000003</v>
      </c>
      <c r="G17" s="78">
        <f t="shared" si="3"/>
        <v>63.916011294028998</v>
      </c>
      <c r="H17" s="74">
        <f t="shared" si="4"/>
        <v>52.224743999999994</v>
      </c>
      <c r="I17" s="78">
        <f t="shared" si="5"/>
        <v>1.2946175870540084</v>
      </c>
      <c r="J17" s="74">
        <f t="shared" si="6"/>
        <v>26.112943999999999</v>
      </c>
      <c r="K17" s="78">
        <f t="shared" si="7"/>
        <v>0.64732297303662123</v>
      </c>
      <c r="L17" s="95">
        <f t="shared" si="8"/>
        <v>15.658090105263158</v>
      </c>
      <c r="M17" s="96">
        <f t="shared" si="9"/>
        <v>0.38815391474106675</v>
      </c>
      <c r="N17" s="95">
        <f t="shared" si="10"/>
        <v>7.8290450526315789</v>
      </c>
      <c r="O17" s="96">
        <f t="shared" si="11"/>
        <v>0.19407695737053338</v>
      </c>
      <c r="P17" s="95">
        <f t="shared" si="12"/>
        <v>3.1316180210526317</v>
      </c>
      <c r="Q17" s="96">
        <f t="shared" si="13"/>
        <v>7.763078294821335E-2</v>
      </c>
      <c r="R17" s="25">
        <f t="shared" si="14"/>
        <v>15.975244421052636</v>
      </c>
      <c r="S17" s="25">
        <f t="shared" si="15"/>
        <v>0.39601596486487661</v>
      </c>
      <c r="T17" s="95">
        <f t="shared" si="16"/>
        <v>14.8751856</v>
      </c>
      <c r="U17" s="96">
        <f t="shared" si="17"/>
        <v>0.36874621900401339</v>
      </c>
      <c r="W17" s="50"/>
    </row>
    <row r="18" spans="1:23" x14ac:dyDescent="0.3">
      <c r="A18" s="18">
        <f t="shared" si="18"/>
        <v>6</v>
      </c>
      <c r="B18" s="74">
        <v>23670.23</v>
      </c>
      <c r="C18" s="75"/>
      <c r="D18" s="74">
        <f t="shared" si="0"/>
        <v>32494.491743999999</v>
      </c>
      <c r="E18" s="78">
        <f t="shared" si="1"/>
        <v>805.51740941350863</v>
      </c>
      <c r="F18" s="74">
        <f t="shared" si="2"/>
        <v>2707.8743119999999</v>
      </c>
      <c r="G18" s="78">
        <f t="shared" si="3"/>
        <v>67.126450784459053</v>
      </c>
      <c r="H18" s="74">
        <f t="shared" si="4"/>
        <v>0</v>
      </c>
      <c r="I18" s="78">
        <f t="shared" si="5"/>
        <v>0</v>
      </c>
      <c r="J18" s="74">
        <f t="shared" si="6"/>
        <v>0</v>
      </c>
      <c r="K18" s="78">
        <f t="shared" si="7"/>
        <v>0</v>
      </c>
      <c r="L18" s="95">
        <f t="shared" si="8"/>
        <v>16.444580842105264</v>
      </c>
      <c r="M18" s="96">
        <f t="shared" si="9"/>
        <v>0.40765051083679593</v>
      </c>
      <c r="N18" s="95">
        <f t="shared" si="10"/>
        <v>8.222290421052632</v>
      </c>
      <c r="O18" s="96">
        <f t="shared" si="11"/>
        <v>0.20382525541839797</v>
      </c>
      <c r="P18" s="95">
        <f t="shared" si="12"/>
        <v>3.2889161684210526</v>
      </c>
      <c r="Q18" s="96">
        <f t="shared" si="13"/>
        <v>8.1530102167359175E-2</v>
      </c>
      <c r="R18" s="25">
        <f t="shared" si="14"/>
        <v>16.44458084210526</v>
      </c>
      <c r="S18" s="25">
        <f t="shared" si="15"/>
        <v>0.40765051083679582</v>
      </c>
      <c r="T18" s="95">
        <f t="shared" si="16"/>
        <v>15.622351799999999</v>
      </c>
      <c r="U18" s="96">
        <f t="shared" si="17"/>
        <v>0.3872679852949561</v>
      </c>
      <c r="W18" s="50"/>
    </row>
    <row r="19" spans="1:23" x14ac:dyDescent="0.3">
      <c r="A19" s="18">
        <f t="shared" si="18"/>
        <v>7</v>
      </c>
      <c r="B19" s="74">
        <v>24928.32</v>
      </c>
      <c r="C19" s="75"/>
      <c r="D19" s="74">
        <f t="shared" si="0"/>
        <v>34221.597695999997</v>
      </c>
      <c r="E19" s="78">
        <f t="shared" si="1"/>
        <v>848.33124762332079</v>
      </c>
      <c r="F19" s="74">
        <f t="shared" si="2"/>
        <v>2851.7998080000002</v>
      </c>
      <c r="G19" s="78">
        <f t="shared" si="3"/>
        <v>70.694270635276737</v>
      </c>
      <c r="H19" s="74">
        <f t="shared" si="4"/>
        <v>0</v>
      </c>
      <c r="I19" s="78">
        <f t="shared" si="5"/>
        <v>0</v>
      </c>
      <c r="J19" s="74">
        <f t="shared" si="6"/>
        <v>0</v>
      </c>
      <c r="K19" s="78">
        <f t="shared" si="7"/>
        <v>0</v>
      </c>
      <c r="L19" s="95">
        <f t="shared" si="8"/>
        <v>17.318622315789472</v>
      </c>
      <c r="M19" s="96">
        <f t="shared" si="9"/>
        <v>0.42931743300775344</v>
      </c>
      <c r="N19" s="95">
        <f t="shared" si="10"/>
        <v>8.6593111578947362</v>
      </c>
      <c r="O19" s="96">
        <f t="shared" si="11"/>
        <v>0.21465871650387672</v>
      </c>
      <c r="P19" s="95">
        <f t="shared" si="12"/>
        <v>3.4637244631578943</v>
      </c>
      <c r="Q19" s="96">
        <f t="shared" si="13"/>
        <v>8.5863486601550673E-2</v>
      </c>
      <c r="R19" s="25">
        <f t="shared" si="14"/>
        <v>17.318622315789476</v>
      </c>
      <c r="S19" s="25">
        <f t="shared" si="15"/>
        <v>0.42931743300775349</v>
      </c>
      <c r="T19" s="95">
        <f t="shared" si="16"/>
        <v>16.4526912</v>
      </c>
      <c r="U19" s="96">
        <f t="shared" si="17"/>
        <v>0.40785156135736578</v>
      </c>
      <c r="W19" s="50"/>
    </row>
    <row r="20" spans="1:23" x14ac:dyDescent="0.3">
      <c r="A20" s="18">
        <f t="shared" si="18"/>
        <v>8</v>
      </c>
      <c r="B20" s="74">
        <v>24928.32</v>
      </c>
      <c r="C20" s="75"/>
      <c r="D20" s="74">
        <f t="shared" si="0"/>
        <v>34221.597695999997</v>
      </c>
      <c r="E20" s="78">
        <f t="shared" si="1"/>
        <v>848.33124762332079</v>
      </c>
      <c r="F20" s="74">
        <f t="shared" si="2"/>
        <v>2851.7998080000002</v>
      </c>
      <c r="G20" s="78">
        <f t="shared" si="3"/>
        <v>70.694270635276737</v>
      </c>
      <c r="H20" s="74">
        <f t="shared" si="4"/>
        <v>0</v>
      </c>
      <c r="I20" s="78">
        <f t="shared" si="5"/>
        <v>0</v>
      </c>
      <c r="J20" s="74">
        <f t="shared" si="6"/>
        <v>0</v>
      </c>
      <c r="K20" s="78">
        <f t="shared" si="7"/>
        <v>0</v>
      </c>
      <c r="L20" s="95">
        <f t="shared" si="8"/>
        <v>17.318622315789472</v>
      </c>
      <c r="M20" s="96">
        <f t="shared" si="9"/>
        <v>0.42931743300775344</v>
      </c>
      <c r="N20" s="95">
        <f t="shared" si="10"/>
        <v>8.6593111578947362</v>
      </c>
      <c r="O20" s="96">
        <f t="shared" si="11"/>
        <v>0.21465871650387672</v>
      </c>
      <c r="P20" s="95">
        <f t="shared" si="12"/>
        <v>3.4637244631578943</v>
      </c>
      <c r="Q20" s="96">
        <f t="shared" si="13"/>
        <v>8.5863486601550673E-2</v>
      </c>
      <c r="R20" s="25">
        <f t="shared" si="14"/>
        <v>17.318622315789476</v>
      </c>
      <c r="S20" s="25">
        <f t="shared" si="15"/>
        <v>0.42931743300775349</v>
      </c>
      <c r="T20" s="95">
        <f t="shared" si="16"/>
        <v>16.4526912</v>
      </c>
      <c r="U20" s="96">
        <f t="shared" si="17"/>
        <v>0.40785156135736578</v>
      </c>
      <c r="W20" s="50"/>
    </row>
    <row r="21" spans="1:23" x14ac:dyDescent="0.3">
      <c r="A21" s="18">
        <f t="shared" si="18"/>
        <v>9</v>
      </c>
      <c r="B21" s="74">
        <v>25580.99</v>
      </c>
      <c r="C21" s="75"/>
      <c r="D21" s="74">
        <f t="shared" si="0"/>
        <v>35117.583072000001</v>
      </c>
      <c r="E21" s="78">
        <f t="shared" si="1"/>
        <v>870.54214492351252</v>
      </c>
      <c r="F21" s="74">
        <f t="shared" si="2"/>
        <v>2926.4652560000004</v>
      </c>
      <c r="G21" s="78">
        <f t="shared" si="3"/>
        <v>72.545178743626053</v>
      </c>
      <c r="H21" s="74">
        <f t="shared" si="4"/>
        <v>0</v>
      </c>
      <c r="I21" s="78">
        <f t="shared" si="5"/>
        <v>0</v>
      </c>
      <c r="J21" s="74">
        <f t="shared" si="6"/>
        <v>0</v>
      </c>
      <c r="K21" s="78">
        <f t="shared" si="7"/>
        <v>0</v>
      </c>
      <c r="L21" s="95">
        <f t="shared" si="8"/>
        <v>17.772056210526316</v>
      </c>
      <c r="M21" s="96">
        <f t="shared" si="9"/>
        <v>0.44055776564955085</v>
      </c>
      <c r="N21" s="95">
        <f t="shared" si="10"/>
        <v>8.8860281052631578</v>
      </c>
      <c r="O21" s="96">
        <f t="shared" si="11"/>
        <v>0.22027888282477542</v>
      </c>
      <c r="P21" s="95">
        <f t="shared" si="12"/>
        <v>3.5544112421052629</v>
      </c>
      <c r="Q21" s="96">
        <f t="shared" si="13"/>
        <v>8.8111553129910161E-2</v>
      </c>
      <c r="R21" s="25">
        <f t="shared" si="14"/>
        <v>17.772056210526316</v>
      </c>
      <c r="S21" s="25">
        <f t="shared" si="15"/>
        <v>0.44055776564955085</v>
      </c>
      <c r="T21" s="95">
        <f t="shared" si="16"/>
        <v>16.8834534</v>
      </c>
      <c r="U21" s="96">
        <f t="shared" si="17"/>
        <v>0.41852987736707331</v>
      </c>
      <c r="W21" s="50"/>
    </row>
    <row r="22" spans="1:23" x14ac:dyDescent="0.3">
      <c r="A22" s="18">
        <f t="shared" si="18"/>
        <v>10</v>
      </c>
      <c r="B22" s="74">
        <v>25934.38</v>
      </c>
      <c r="C22" s="75"/>
      <c r="D22" s="74">
        <f t="shared" si="0"/>
        <v>35602.716864000002</v>
      </c>
      <c r="E22" s="78">
        <f t="shared" si="1"/>
        <v>882.56829749206122</v>
      </c>
      <c r="F22" s="74">
        <f t="shared" si="2"/>
        <v>2966.8930719999998</v>
      </c>
      <c r="G22" s="78">
        <f t="shared" si="3"/>
        <v>73.54735812433843</v>
      </c>
      <c r="H22" s="74">
        <f t="shared" si="4"/>
        <v>0</v>
      </c>
      <c r="I22" s="78">
        <f t="shared" si="5"/>
        <v>0</v>
      </c>
      <c r="J22" s="74">
        <f t="shared" si="6"/>
        <v>0</v>
      </c>
      <c r="K22" s="78">
        <f t="shared" si="7"/>
        <v>0</v>
      </c>
      <c r="L22" s="95">
        <f t="shared" si="8"/>
        <v>18.017569263157895</v>
      </c>
      <c r="M22" s="96">
        <f t="shared" si="9"/>
        <v>0.44664387524901883</v>
      </c>
      <c r="N22" s="95">
        <f t="shared" si="10"/>
        <v>9.0087846315789477</v>
      </c>
      <c r="O22" s="96">
        <f t="shared" si="11"/>
        <v>0.22332193762450941</v>
      </c>
      <c r="P22" s="95">
        <f t="shared" si="12"/>
        <v>3.6035138526315791</v>
      </c>
      <c r="Q22" s="96">
        <f t="shared" si="13"/>
        <v>8.9328775049803771E-2</v>
      </c>
      <c r="R22" s="25">
        <f t="shared" si="14"/>
        <v>18.017569263157895</v>
      </c>
      <c r="S22" s="25">
        <f t="shared" si="15"/>
        <v>0.44664387524901883</v>
      </c>
      <c r="T22" s="95">
        <f t="shared" si="16"/>
        <v>17.116690800000001</v>
      </c>
      <c r="U22" s="96">
        <f t="shared" si="17"/>
        <v>0.42431168148656789</v>
      </c>
      <c r="W22" s="50"/>
    </row>
    <row r="23" spans="1:23" x14ac:dyDescent="0.3">
      <c r="A23" s="18">
        <f t="shared" si="18"/>
        <v>11</v>
      </c>
      <c r="B23" s="74">
        <v>26233.279999999999</v>
      </c>
      <c r="C23" s="75"/>
      <c r="D23" s="74">
        <f t="shared" si="0"/>
        <v>36013.046783999998</v>
      </c>
      <c r="E23" s="78">
        <f t="shared" si="1"/>
        <v>892.74011051093328</v>
      </c>
      <c r="F23" s="74">
        <f t="shared" si="2"/>
        <v>3001.0872319999999</v>
      </c>
      <c r="G23" s="78">
        <f t="shared" si="3"/>
        <v>74.395009209244435</v>
      </c>
      <c r="H23" s="74">
        <f t="shared" si="4"/>
        <v>0</v>
      </c>
      <c r="I23" s="78">
        <f t="shared" si="5"/>
        <v>0</v>
      </c>
      <c r="J23" s="74">
        <f t="shared" si="6"/>
        <v>0</v>
      </c>
      <c r="K23" s="78">
        <f t="shared" si="7"/>
        <v>0</v>
      </c>
      <c r="L23" s="95">
        <f t="shared" si="8"/>
        <v>18.225226105263157</v>
      </c>
      <c r="M23" s="96">
        <f t="shared" si="9"/>
        <v>0.4517915539022942</v>
      </c>
      <c r="N23" s="95">
        <f t="shared" si="10"/>
        <v>9.1126130526315787</v>
      </c>
      <c r="O23" s="96">
        <f t="shared" si="11"/>
        <v>0.2258957769511471</v>
      </c>
      <c r="P23" s="95">
        <f t="shared" si="12"/>
        <v>3.6450452210526314</v>
      </c>
      <c r="Q23" s="96">
        <f t="shared" si="13"/>
        <v>9.0358310780458834E-2</v>
      </c>
      <c r="R23" s="25">
        <f t="shared" si="14"/>
        <v>18.225226105263157</v>
      </c>
      <c r="S23" s="25">
        <f t="shared" si="15"/>
        <v>0.4517915539022942</v>
      </c>
      <c r="T23" s="95">
        <f t="shared" si="16"/>
        <v>17.313964800000001</v>
      </c>
      <c r="U23" s="96">
        <f t="shared" si="17"/>
        <v>0.42920197620717954</v>
      </c>
      <c r="W23" s="50"/>
    </row>
    <row r="24" spans="1:23" x14ac:dyDescent="0.3">
      <c r="A24" s="18">
        <f t="shared" si="18"/>
        <v>12</v>
      </c>
      <c r="B24" s="74">
        <v>27066.45</v>
      </c>
      <c r="C24" s="75"/>
      <c r="D24" s="74">
        <f t="shared" si="0"/>
        <v>37156.822560000001</v>
      </c>
      <c r="E24" s="78">
        <f t="shared" si="1"/>
        <v>921.09357137722202</v>
      </c>
      <c r="F24" s="74">
        <f t="shared" si="2"/>
        <v>3096.4018799999999</v>
      </c>
      <c r="G24" s="78">
        <f t="shared" si="3"/>
        <v>76.757797614768506</v>
      </c>
      <c r="H24" s="74">
        <f t="shared" si="4"/>
        <v>0</v>
      </c>
      <c r="I24" s="78">
        <f t="shared" si="5"/>
        <v>0</v>
      </c>
      <c r="J24" s="74">
        <f t="shared" si="6"/>
        <v>0</v>
      </c>
      <c r="K24" s="78">
        <f t="shared" si="7"/>
        <v>0</v>
      </c>
      <c r="L24" s="95">
        <f t="shared" si="8"/>
        <v>18.80406</v>
      </c>
      <c r="M24" s="96">
        <f t="shared" si="9"/>
        <v>0.46614047134474801</v>
      </c>
      <c r="N24" s="95">
        <f t="shared" si="10"/>
        <v>9.4020299999999999</v>
      </c>
      <c r="O24" s="96">
        <f t="shared" si="11"/>
        <v>0.233070235672374</v>
      </c>
      <c r="P24" s="95">
        <f t="shared" si="12"/>
        <v>3.760812</v>
      </c>
      <c r="Q24" s="96">
        <f t="shared" si="13"/>
        <v>9.3228094268949596E-2</v>
      </c>
      <c r="R24" s="25">
        <f t="shared" si="14"/>
        <v>18.80406</v>
      </c>
      <c r="S24" s="25">
        <f t="shared" si="15"/>
        <v>0.46614047134474801</v>
      </c>
      <c r="T24" s="95">
        <f t="shared" si="16"/>
        <v>17.863856999999999</v>
      </c>
      <c r="U24" s="96">
        <f t="shared" si="17"/>
        <v>0.4428334477775106</v>
      </c>
      <c r="W24" s="50"/>
    </row>
    <row r="25" spans="1:23" x14ac:dyDescent="0.3">
      <c r="A25" s="18">
        <f t="shared" si="18"/>
        <v>13</v>
      </c>
      <c r="B25" s="74">
        <v>27066.45</v>
      </c>
      <c r="C25" s="75"/>
      <c r="D25" s="74">
        <f t="shared" si="0"/>
        <v>37156.822560000001</v>
      </c>
      <c r="E25" s="78">
        <f t="shared" si="1"/>
        <v>921.09357137722202</v>
      </c>
      <c r="F25" s="74">
        <f t="shared" si="2"/>
        <v>3096.4018799999999</v>
      </c>
      <c r="G25" s="78">
        <f t="shared" si="3"/>
        <v>76.757797614768506</v>
      </c>
      <c r="H25" s="74">
        <f t="shared" si="4"/>
        <v>0</v>
      </c>
      <c r="I25" s="78">
        <f t="shared" si="5"/>
        <v>0</v>
      </c>
      <c r="J25" s="74">
        <f t="shared" si="6"/>
        <v>0</v>
      </c>
      <c r="K25" s="78">
        <f t="shared" si="7"/>
        <v>0</v>
      </c>
      <c r="L25" s="95">
        <f t="shared" si="8"/>
        <v>18.80406</v>
      </c>
      <c r="M25" s="96">
        <f t="shared" si="9"/>
        <v>0.46614047134474801</v>
      </c>
      <c r="N25" s="95">
        <f t="shared" si="10"/>
        <v>9.4020299999999999</v>
      </c>
      <c r="O25" s="96">
        <f t="shared" si="11"/>
        <v>0.233070235672374</v>
      </c>
      <c r="P25" s="95">
        <f t="shared" si="12"/>
        <v>3.760812</v>
      </c>
      <c r="Q25" s="96">
        <f t="shared" si="13"/>
        <v>9.3228094268949596E-2</v>
      </c>
      <c r="R25" s="25">
        <f t="shared" si="14"/>
        <v>18.80406</v>
      </c>
      <c r="S25" s="25">
        <f t="shared" si="15"/>
        <v>0.46614047134474801</v>
      </c>
      <c r="T25" s="95">
        <f t="shared" si="16"/>
        <v>17.863856999999999</v>
      </c>
      <c r="U25" s="96">
        <f t="shared" si="17"/>
        <v>0.4428334477775106</v>
      </c>
      <c r="W25" s="50"/>
    </row>
    <row r="26" spans="1:23" x14ac:dyDescent="0.3">
      <c r="A26" s="18">
        <f t="shared" si="18"/>
        <v>14</v>
      </c>
      <c r="B26" s="74">
        <v>28198.52</v>
      </c>
      <c r="C26" s="75"/>
      <c r="D26" s="74">
        <f t="shared" si="0"/>
        <v>38710.928255999999</v>
      </c>
      <c r="E26" s="78">
        <f t="shared" si="1"/>
        <v>959.61884526238293</v>
      </c>
      <c r="F26" s="74">
        <f t="shared" si="2"/>
        <v>3225.9106879999999</v>
      </c>
      <c r="G26" s="78">
        <f t="shared" si="3"/>
        <v>79.968237105198568</v>
      </c>
      <c r="H26" s="74">
        <f t="shared" si="4"/>
        <v>0</v>
      </c>
      <c r="I26" s="78">
        <f t="shared" si="5"/>
        <v>0</v>
      </c>
      <c r="J26" s="74">
        <f t="shared" si="6"/>
        <v>0</v>
      </c>
      <c r="K26" s="78">
        <f t="shared" si="7"/>
        <v>0</v>
      </c>
      <c r="L26" s="95">
        <f t="shared" si="8"/>
        <v>19.590550736842104</v>
      </c>
      <c r="M26" s="96">
        <f t="shared" si="9"/>
        <v>0.48563706744047713</v>
      </c>
      <c r="N26" s="95">
        <f t="shared" si="10"/>
        <v>9.7952753684210521</v>
      </c>
      <c r="O26" s="96">
        <f t="shared" si="11"/>
        <v>0.24281853372023857</v>
      </c>
      <c r="P26" s="95">
        <f t="shared" si="12"/>
        <v>3.918110147368421</v>
      </c>
      <c r="Q26" s="96">
        <f t="shared" si="13"/>
        <v>9.7127413488095435E-2</v>
      </c>
      <c r="R26" s="25">
        <f t="shared" si="14"/>
        <v>19.590550736842104</v>
      </c>
      <c r="S26" s="25">
        <f t="shared" si="15"/>
        <v>0.48563706744047713</v>
      </c>
      <c r="T26" s="95">
        <f t="shared" si="16"/>
        <v>18.611023199999998</v>
      </c>
      <c r="U26" s="96">
        <f t="shared" si="17"/>
        <v>0.46135521406845326</v>
      </c>
      <c r="W26" s="50"/>
    </row>
    <row r="27" spans="1:23" x14ac:dyDescent="0.3">
      <c r="A27" s="18">
        <f t="shared" si="18"/>
        <v>15</v>
      </c>
      <c r="B27" s="74">
        <v>28198.52</v>
      </c>
      <c r="C27" s="75"/>
      <c r="D27" s="74">
        <f t="shared" si="0"/>
        <v>38710.928255999999</v>
      </c>
      <c r="E27" s="78">
        <f t="shared" si="1"/>
        <v>959.61884526238293</v>
      </c>
      <c r="F27" s="74">
        <f t="shared" si="2"/>
        <v>3225.9106879999999</v>
      </c>
      <c r="G27" s="78">
        <f t="shared" si="3"/>
        <v>79.968237105198568</v>
      </c>
      <c r="H27" s="74">
        <f t="shared" si="4"/>
        <v>0</v>
      </c>
      <c r="I27" s="78">
        <f t="shared" si="5"/>
        <v>0</v>
      </c>
      <c r="J27" s="74">
        <f t="shared" si="6"/>
        <v>0</v>
      </c>
      <c r="K27" s="78">
        <f t="shared" si="7"/>
        <v>0</v>
      </c>
      <c r="L27" s="95">
        <f t="shared" si="8"/>
        <v>19.590550736842104</v>
      </c>
      <c r="M27" s="96">
        <f t="shared" si="9"/>
        <v>0.48563706744047713</v>
      </c>
      <c r="N27" s="95">
        <f t="shared" si="10"/>
        <v>9.7952753684210521</v>
      </c>
      <c r="O27" s="96">
        <f t="shared" si="11"/>
        <v>0.24281853372023857</v>
      </c>
      <c r="P27" s="95">
        <f t="shared" si="12"/>
        <v>3.918110147368421</v>
      </c>
      <c r="Q27" s="96">
        <f t="shared" si="13"/>
        <v>9.7127413488095435E-2</v>
      </c>
      <c r="R27" s="25">
        <f t="shared" si="14"/>
        <v>19.590550736842104</v>
      </c>
      <c r="S27" s="25">
        <f t="shared" si="15"/>
        <v>0.48563706744047713</v>
      </c>
      <c r="T27" s="95">
        <f t="shared" si="16"/>
        <v>18.611023199999998</v>
      </c>
      <c r="U27" s="96">
        <f t="shared" si="17"/>
        <v>0.46135521406845326</v>
      </c>
      <c r="W27" s="50"/>
    </row>
    <row r="28" spans="1:23" x14ac:dyDescent="0.3">
      <c r="A28" s="18">
        <f t="shared" si="18"/>
        <v>16</v>
      </c>
      <c r="B28" s="74">
        <v>29784.880000000001</v>
      </c>
      <c r="C28" s="75"/>
      <c r="D28" s="74">
        <f t="shared" si="0"/>
        <v>40888.683263999999</v>
      </c>
      <c r="E28" s="78">
        <f t="shared" si="1"/>
        <v>1013.6039817649523</v>
      </c>
      <c r="F28" s="74">
        <f t="shared" si="2"/>
        <v>3407.3902720000001</v>
      </c>
      <c r="G28" s="78">
        <f t="shared" si="3"/>
        <v>84.466998480412698</v>
      </c>
      <c r="H28" s="74">
        <f t="shared" si="4"/>
        <v>0</v>
      </c>
      <c r="I28" s="78">
        <f t="shared" si="5"/>
        <v>0</v>
      </c>
      <c r="J28" s="74">
        <f t="shared" si="6"/>
        <v>0</v>
      </c>
      <c r="K28" s="78">
        <f t="shared" si="7"/>
        <v>0</v>
      </c>
      <c r="L28" s="95">
        <f t="shared" si="8"/>
        <v>20.69265347368421</v>
      </c>
      <c r="M28" s="96">
        <f t="shared" si="9"/>
        <v>0.51295748065027946</v>
      </c>
      <c r="N28" s="95">
        <f t="shared" si="10"/>
        <v>10.346326736842105</v>
      </c>
      <c r="O28" s="96">
        <f t="shared" si="11"/>
        <v>0.25647874032513973</v>
      </c>
      <c r="P28" s="95">
        <f t="shared" si="12"/>
        <v>4.1385306947368417</v>
      </c>
      <c r="Q28" s="96">
        <f t="shared" si="13"/>
        <v>0.10259149613005589</v>
      </c>
      <c r="R28" s="25">
        <f t="shared" si="14"/>
        <v>20.69265347368421</v>
      </c>
      <c r="S28" s="25">
        <f t="shared" si="15"/>
        <v>0.51295748065027946</v>
      </c>
      <c r="T28" s="95">
        <f t="shared" si="16"/>
        <v>19.658020799999999</v>
      </c>
      <c r="U28" s="96">
        <f t="shared" si="17"/>
        <v>0.48730960661776551</v>
      </c>
      <c r="W28" s="50"/>
    </row>
    <row r="29" spans="1:23" x14ac:dyDescent="0.3">
      <c r="A29" s="18">
        <f t="shared" si="18"/>
        <v>17</v>
      </c>
      <c r="B29" s="74">
        <v>30437.17</v>
      </c>
      <c r="C29" s="75"/>
      <c r="D29" s="74">
        <f t="shared" si="0"/>
        <v>41784.146975999996</v>
      </c>
      <c r="E29" s="78">
        <f t="shared" si="1"/>
        <v>1035.8019473523732</v>
      </c>
      <c r="F29" s="74">
        <f t="shared" si="2"/>
        <v>3482.012248</v>
      </c>
      <c r="G29" s="78">
        <f t="shared" si="3"/>
        <v>86.316828946031094</v>
      </c>
      <c r="H29" s="74">
        <f t="shared" si="4"/>
        <v>0</v>
      </c>
      <c r="I29" s="78">
        <f t="shared" si="5"/>
        <v>0</v>
      </c>
      <c r="J29" s="74">
        <f t="shared" si="6"/>
        <v>0</v>
      </c>
      <c r="K29" s="78">
        <f t="shared" si="7"/>
        <v>0</v>
      </c>
      <c r="L29" s="95">
        <f t="shared" si="8"/>
        <v>21.145823368421052</v>
      </c>
      <c r="M29" s="96">
        <f t="shared" si="9"/>
        <v>0.52419126890302281</v>
      </c>
      <c r="N29" s="95">
        <f t="shared" si="10"/>
        <v>10.572911684210526</v>
      </c>
      <c r="O29" s="96">
        <f t="shared" si="11"/>
        <v>0.26209563445151141</v>
      </c>
      <c r="P29" s="95">
        <f t="shared" si="12"/>
        <v>4.2291646736842106</v>
      </c>
      <c r="Q29" s="96">
        <f t="shared" si="13"/>
        <v>0.10483825378060457</v>
      </c>
      <c r="R29" s="25">
        <f t="shared" si="14"/>
        <v>21.145823368421052</v>
      </c>
      <c r="S29" s="25">
        <f t="shared" si="15"/>
        <v>0.52419126890302281</v>
      </c>
      <c r="T29" s="95">
        <f t="shared" si="16"/>
        <v>20.0885322</v>
      </c>
      <c r="U29" s="96">
        <f t="shared" si="17"/>
        <v>0.49798170545787174</v>
      </c>
      <c r="W29" s="50"/>
    </row>
    <row r="30" spans="1:23" x14ac:dyDescent="0.3">
      <c r="A30" s="18">
        <f t="shared" si="18"/>
        <v>18</v>
      </c>
      <c r="B30" s="74">
        <v>31371.14</v>
      </c>
      <c r="C30" s="75"/>
      <c r="D30" s="74">
        <f t="shared" si="0"/>
        <v>43066.300991999997</v>
      </c>
      <c r="E30" s="78">
        <f t="shared" si="1"/>
        <v>1067.5857151852135</v>
      </c>
      <c r="F30" s="74">
        <f t="shared" si="2"/>
        <v>3588.858416</v>
      </c>
      <c r="G30" s="78">
        <f t="shared" si="3"/>
        <v>88.965476265434475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21.794686736842102</v>
      </c>
      <c r="M30" s="96">
        <f t="shared" si="9"/>
        <v>0.54027617165243602</v>
      </c>
      <c r="N30" s="95">
        <f t="shared" si="10"/>
        <v>10.897343368421051</v>
      </c>
      <c r="O30" s="96">
        <f t="shared" si="11"/>
        <v>0.27013808582621801</v>
      </c>
      <c r="P30" s="95">
        <f t="shared" si="12"/>
        <v>4.3589373473684203</v>
      </c>
      <c r="Q30" s="96">
        <f t="shared" si="13"/>
        <v>0.10805523433048719</v>
      </c>
      <c r="R30" s="25">
        <f t="shared" si="14"/>
        <v>21.794686736842106</v>
      </c>
      <c r="S30" s="25">
        <f t="shared" si="15"/>
        <v>0.54027617165243602</v>
      </c>
      <c r="T30" s="95">
        <f t="shared" si="16"/>
        <v>20.7049524</v>
      </c>
      <c r="U30" s="96">
        <f t="shared" si="17"/>
        <v>0.51326236306981421</v>
      </c>
      <c r="W30" s="50"/>
    </row>
    <row r="31" spans="1:23" x14ac:dyDescent="0.3">
      <c r="A31" s="18">
        <f t="shared" si="18"/>
        <v>19</v>
      </c>
      <c r="B31" s="74">
        <v>32023.43</v>
      </c>
      <c r="C31" s="75"/>
      <c r="D31" s="74">
        <f t="shared" si="0"/>
        <v>43961.764704000001</v>
      </c>
      <c r="E31" s="78">
        <f t="shared" si="1"/>
        <v>1089.7836807726346</v>
      </c>
      <c r="F31" s="74">
        <f t="shared" si="2"/>
        <v>3663.4803920000004</v>
      </c>
      <c r="G31" s="78">
        <f t="shared" si="3"/>
        <v>90.815306731052885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22.247856631578948</v>
      </c>
      <c r="M31" s="96">
        <f t="shared" si="9"/>
        <v>0.55150995990517948</v>
      </c>
      <c r="N31" s="95">
        <f t="shared" si="10"/>
        <v>11.123928315789474</v>
      </c>
      <c r="O31" s="96">
        <f t="shared" si="11"/>
        <v>0.27575497995258974</v>
      </c>
      <c r="P31" s="95">
        <f t="shared" si="12"/>
        <v>4.4495713263157892</v>
      </c>
      <c r="Q31" s="96">
        <f t="shared" si="13"/>
        <v>0.11030199198103588</v>
      </c>
      <c r="R31" s="25">
        <f t="shared" si="14"/>
        <v>22.247856631578948</v>
      </c>
      <c r="S31" s="25">
        <f t="shared" si="15"/>
        <v>0.55150995990517948</v>
      </c>
      <c r="T31" s="95">
        <f t="shared" si="16"/>
        <v>21.1354638</v>
      </c>
      <c r="U31" s="96">
        <f t="shared" si="17"/>
        <v>0.52393446190992043</v>
      </c>
      <c r="W31" s="50"/>
    </row>
    <row r="32" spans="1:23" x14ac:dyDescent="0.3">
      <c r="A32" s="18">
        <f t="shared" si="18"/>
        <v>20</v>
      </c>
      <c r="B32" s="74">
        <v>32023.43</v>
      </c>
      <c r="C32" s="75"/>
      <c r="D32" s="74">
        <f t="shared" si="0"/>
        <v>43961.764704000001</v>
      </c>
      <c r="E32" s="78">
        <f t="shared" si="1"/>
        <v>1089.7836807726346</v>
      </c>
      <c r="F32" s="74">
        <f t="shared" si="2"/>
        <v>3663.4803920000004</v>
      </c>
      <c r="G32" s="78">
        <f t="shared" si="3"/>
        <v>90.815306731052885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22.247856631578948</v>
      </c>
      <c r="M32" s="96">
        <f t="shared" si="9"/>
        <v>0.55150995990517948</v>
      </c>
      <c r="N32" s="95">
        <f t="shared" si="10"/>
        <v>11.123928315789474</v>
      </c>
      <c r="O32" s="96">
        <f t="shared" si="11"/>
        <v>0.27575497995258974</v>
      </c>
      <c r="P32" s="95">
        <f t="shared" si="12"/>
        <v>4.4495713263157892</v>
      </c>
      <c r="Q32" s="96">
        <f t="shared" si="13"/>
        <v>0.11030199198103588</v>
      </c>
      <c r="R32" s="25">
        <f t="shared" si="14"/>
        <v>22.247856631578948</v>
      </c>
      <c r="S32" s="25">
        <f t="shared" si="15"/>
        <v>0.55150995990517948</v>
      </c>
      <c r="T32" s="95">
        <f t="shared" si="16"/>
        <v>21.1354638</v>
      </c>
      <c r="U32" s="96">
        <f t="shared" si="17"/>
        <v>0.52393446190992043</v>
      </c>
      <c r="W32" s="50"/>
    </row>
    <row r="33" spans="1:23" x14ac:dyDescent="0.3">
      <c r="A33" s="18">
        <f t="shared" si="18"/>
        <v>21</v>
      </c>
      <c r="B33" s="74">
        <v>32675.72</v>
      </c>
      <c r="C33" s="75"/>
      <c r="D33" s="74">
        <f t="shared" si="0"/>
        <v>44857.228416000005</v>
      </c>
      <c r="E33" s="78">
        <f t="shared" si="1"/>
        <v>1111.9816463600555</v>
      </c>
      <c r="F33" s="74">
        <f t="shared" si="2"/>
        <v>3738.1023680000003</v>
      </c>
      <c r="G33" s="78">
        <f t="shared" si="3"/>
        <v>92.665137196671296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22.701026526315793</v>
      </c>
      <c r="M33" s="96">
        <f t="shared" si="9"/>
        <v>0.56274374815792283</v>
      </c>
      <c r="N33" s="95">
        <f t="shared" si="10"/>
        <v>11.350513263157897</v>
      </c>
      <c r="O33" s="96">
        <f t="shared" si="11"/>
        <v>0.28137187407896141</v>
      </c>
      <c r="P33" s="95">
        <f t="shared" si="12"/>
        <v>4.540205305263159</v>
      </c>
      <c r="Q33" s="96">
        <f t="shared" si="13"/>
        <v>0.11254874963158458</v>
      </c>
      <c r="R33" s="25">
        <f t="shared" si="14"/>
        <v>22.701026526315793</v>
      </c>
      <c r="S33" s="25">
        <f t="shared" si="15"/>
        <v>0.56274374815792283</v>
      </c>
      <c r="T33" s="95">
        <f t="shared" si="16"/>
        <v>21.565975200000004</v>
      </c>
      <c r="U33" s="96">
        <f t="shared" si="17"/>
        <v>0.53460656075002677</v>
      </c>
      <c r="W33" s="50"/>
    </row>
    <row r="34" spans="1:23" x14ac:dyDescent="0.3">
      <c r="A34" s="18">
        <f t="shared" si="18"/>
        <v>22</v>
      </c>
      <c r="B34" s="74">
        <v>32726.81</v>
      </c>
      <c r="C34" s="75"/>
      <c r="D34" s="74">
        <f t="shared" si="0"/>
        <v>44927.364767999999</v>
      </c>
      <c r="E34" s="78">
        <f t="shared" si="1"/>
        <v>1113.720281111257</v>
      </c>
      <c r="F34" s="74">
        <f t="shared" si="2"/>
        <v>3743.947064</v>
      </c>
      <c r="G34" s="78">
        <f t="shared" si="3"/>
        <v>92.810023425938084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22.736520631578948</v>
      </c>
      <c r="M34" s="96">
        <f t="shared" si="9"/>
        <v>0.56362362404415844</v>
      </c>
      <c r="N34" s="95">
        <f t="shared" si="10"/>
        <v>11.368260315789474</v>
      </c>
      <c r="O34" s="96">
        <f t="shared" si="11"/>
        <v>0.28181181202207922</v>
      </c>
      <c r="P34" s="95">
        <f t="shared" si="12"/>
        <v>4.5473041263157894</v>
      </c>
      <c r="Q34" s="96">
        <f t="shared" si="13"/>
        <v>0.11272472480883168</v>
      </c>
      <c r="R34" s="25">
        <f t="shared" si="14"/>
        <v>22.736520631578948</v>
      </c>
      <c r="S34" s="25">
        <f t="shared" si="15"/>
        <v>0.56362362404415844</v>
      </c>
      <c r="T34" s="95">
        <f t="shared" si="16"/>
        <v>21.599694599999999</v>
      </c>
      <c r="U34" s="96">
        <f t="shared" si="17"/>
        <v>0.53544244284195053</v>
      </c>
      <c r="W34" s="50"/>
    </row>
    <row r="35" spans="1:23" x14ac:dyDescent="0.3">
      <c r="A35" s="18">
        <f t="shared" si="18"/>
        <v>23</v>
      </c>
      <c r="B35" s="74">
        <v>33858.879999999997</v>
      </c>
      <c r="C35" s="75"/>
      <c r="D35" s="74">
        <f t="shared" si="0"/>
        <v>46481.470463999998</v>
      </c>
      <c r="E35" s="78">
        <f t="shared" si="1"/>
        <v>1152.2455549964179</v>
      </c>
      <c r="F35" s="74">
        <f t="shared" si="2"/>
        <v>3873.455872</v>
      </c>
      <c r="G35" s="78">
        <f t="shared" si="3"/>
        <v>96.02046291636816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23.523011368421052</v>
      </c>
      <c r="M35" s="96">
        <f t="shared" si="9"/>
        <v>0.58312022013988762</v>
      </c>
      <c r="N35" s="95">
        <f t="shared" si="10"/>
        <v>11.761505684210526</v>
      </c>
      <c r="O35" s="96">
        <f t="shared" si="11"/>
        <v>0.29156011006994381</v>
      </c>
      <c r="P35" s="95">
        <f t="shared" si="12"/>
        <v>4.7046022736842108</v>
      </c>
      <c r="Q35" s="96">
        <f t="shared" si="13"/>
        <v>0.11662404402797753</v>
      </c>
      <c r="R35" s="25">
        <f t="shared" si="14"/>
        <v>23.523011368421052</v>
      </c>
      <c r="S35" s="25">
        <f t="shared" si="15"/>
        <v>0.58312022013988762</v>
      </c>
      <c r="T35" s="95">
        <f t="shared" si="16"/>
        <v>22.346860799999998</v>
      </c>
      <c r="U35" s="96">
        <f t="shared" si="17"/>
        <v>0.55396420913289324</v>
      </c>
      <c r="W35" s="50"/>
    </row>
    <row r="36" spans="1:23" x14ac:dyDescent="0.3">
      <c r="A36" s="18">
        <f t="shared" si="18"/>
        <v>24</v>
      </c>
      <c r="B36" s="74">
        <v>34990.959999999999</v>
      </c>
      <c r="C36" s="75"/>
      <c r="D36" s="74">
        <f t="shared" si="0"/>
        <v>48035.589888000002</v>
      </c>
      <c r="E36" s="78">
        <f t="shared" si="1"/>
        <v>1190.7711691898096</v>
      </c>
      <c r="F36" s="74">
        <f t="shared" si="2"/>
        <v>4002.9658240000003</v>
      </c>
      <c r="G36" s="78">
        <f t="shared" si="3"/>
        <v>99.230930765817476</v>
      </c>
      <c r="H36" s="74">
        <f t="shared" si="4"/>
        <v>0</v>
      </c>
      <c r="I36" s="78">
        <f t="shared" si="5"/>
        <v>0</v>
      </c>
      <c r="J36" s="74">
        <f t="shared" si="6"/>
        <v>0</v>
      </c>
      <c r="K36" s="78">
        <f t="shared" si="7"/>
        <v>0</v>
      </c>
      <c r="L36" s="95">
        <f t="shared" si="8"/>
        <v>24.309509052631579</v>
      </c>
      <c r="M36" s="96">
        <f t="shared" si="9"/>
        <v>0.60261698845638134</v>
      </c>
      <c r="N36" s="95">
        <f t="shared" si="10"/>
        <v>12.15475452631579</v>
      </c>
      <c r="O36" s="96">
        <f t="shared" si="11"/>
        <v>0.30130849422819067</v>
      </c>
      <c r="P36" s="95">
        <f t="shared" si="12"/>
        <v>4.8619018105263159</v>
      </c>
      <c r="Q36" s="96">
        <f t="shared" si="13"/>
        <v>0.12052339769127628</v>
      </c>
      <c r="R36" s="25">
        <f t="shared" si="14"/>
        <v>24.309509052631583</v>
      </c>
      <c r="S36" s="25">
        <f t="shared" si="15"/>
        <v>0.60261698845638145</v>
      </c>
      <c r="T36" s="95">
        <f t="shared" si="16"/>
        <v>23.094033599999999</v>
      </c>
      <c r="U36" s="96">
        <f t="shared" si="17"/>
        <v>0.57248613903356227</v>
      </c>
      <c r="W36" s="50"/>
    </row>
    <row r="37" spans="1:23" x14ac:dyDescent="0.3">
      <c r="A37" s="18">
        <f t="shared" si="18"/>
        <v>25</v>
      </c>
      <c r="B37" s="74">
        <v>34990.959999999999</v>
      </c>
      <c r="C37" s="75"/>
      <c r="D37" s="74">
        <f t="shared" si="0"/>
        <v>48035.589888000002</v>
      </c>
      <c r="E37" s="78">
        <f t="shared" si="1"/>
        <v>1190.7711691898096</v>
      </c>
      <c r="F37" s="74">
        <f t="shared" si="2"/>
        <v>4002.9658240000003</v>
      </c>
      <c r="G37" s="78">
        <f t="shared" si="3"/>
        <v>99.230930765817476</v>
      </c>
      <c r="H37" s="74">
        <f t="shared" si="4"/>
        <v>0</v>
      </c>
      <c r="I37" s="78">
        <f t="shared" si="5"/>
        <v>0</v>
      </c>
      <c r="J37" s="74">
        <f t="shared" si="6"/>
        <v>0</v>
      </c>
      <c r="K37" s="78">
        <f t="shared" si="7"/>
        <v>0</v>
      </c>
      <c r="L37" s="95">
        <f t="shared" si="8"/>
        <v>24.309509052631579</v>
      </c>
      <c r="M37" s="96">
        <f t="shared" si="9"/>
        <v>0.60261698845638134</v>
      </c>
      <c r="N37" s="95">
        <f t="shared" si="10"/>
        <v>12.15475452631579</v>
      </c>
      <c r="O37" s="96">
        <f t="shared" si="11"/>
        <v>0.30130849422819067</v>
      </c>
      <c r="P37" s="95">
        <f t="shared" si="12"/>
        <v>4.8619018105263159</v>
      </c>
      <c r="Q37" s="96">
        <f t="shared" si="13"/>
        <v>0.12052339769127628</v>
      </c>
      <c r="R37" s="25">
        <f t="shared" si="14"/>
        <v>24.309509052631583</v>
      </c>
      <c r="S37" s="25">
        <f t="shared" si="15"/>
        <v>0.60261698845638145</v>
      </c>
      <c r="T37" s="95">
        <f t="shared" si="16"/>
        <v>23.094033599999999</v>
      </c>
      <c r="U37" s="96">
        <f t="shared" si="17"/>
        <v>0.57248613903356227</v>
      </c>
      <c r="W37" s="50"/>
    </row>
    <row r="38" spans="1:23" x14ac:dyDescent="0.3">
      <c r="A38" s="18">
        <f t="shared" si="18"/>
        <v>26</v>
      </c>
      <c r="B38" s="74">
        <v>34990.959999999999</v>
      </c>
      <c r="C38" s="75"/>
      <c r="D38" s="74">
        <f t="shared" si="0"/>
        <v>48035.589888000002</v>
      </c>
      <c r="E38" s="78">
        <f t="shared" si="1"/>
        <v>1190.7711691898096</v>
      </c>
      <c r="F38" s="74">
        <f t="shared" si="2"/>
        <v>4002.9658240000003</v>
      </c>
      <c r="G38" s="78">
        <f t="shared" si="3"/>
        <v>99.230930765817476</v>
      </c>
      <c r="H38" s="74">
        <f t="shared" si="4"/>
        <v>0</v>
      </c>
      <c r="I38" s="78">
        <f t="shared" si="5"/>
        <v>0</v>
      </c>
      <c r="J38" s="74">
        <f t="shared" si="6"/>
        <v>0</v>
      </c>
      <c r="K38" s="78">
        <f t="shared" si="7"/>
        <v>0</v>
      </c>
      <c r="L38" s="95">
        <f t="shared" si="8"/>
        <v>24.309509052631579</v>
      </c>
      <c r="M38" s="96">
        <f t="shared" si="9"/>
        <v>0.60261698845638134</v>
      </c>
      <c r="N38" s="95">
        <f t="shared" si="10"/>
        <v>12.15475452631579</v>
      </c>
      <c r="O38" s="96">
        <f t="shared" si="11"/>
        <v>0.30130849422819067</v>
      </c>
      <c r="P38" s="95">
        <f t="shared" si="12"/>
        <v>4.8619018105263159</v>
      </c>
      <c r="Q38" s="96">
        <f t="shared" si="13"/>
        <v>0.12052339769127628</v>
      </c>
      <c r="R38" s="25">
        <f t="shared" si="14"/>
        <v>24.309509052631583</v>
      </c>
      <c r="S38" s="25">
        <f t="shared" si="15"/>
        <v>0.60261698845638145</v>
      </c>
      <c r="T38" s="95">
        <f t="shared" si="16"/>
        <v>23.094033599999999</v>
      </c>
      <c r="U38" s="96">
        <f t="shared" si="17"/>
        <v>0.57248613903356227</v>
      </c>
      <c r="W38" s="50"/>
    </row>
    <row r="39" spans="1:23" x14ac:dyDescent="0.3">
      <c r="A39" s="18">
        <f t="shared" si="18"/>
        <v>27</v>
      </c>
      <c r="B39" s="74">
        <v>34990.959999999999</v>
      </c>
      <c r="C39" s="75"/>
      <c r="D39" s="74">
        <f t="shared" si="0"/>
        <v>48035.589888000002</v>
      </c>
      <c r="E39" s="78">
        <f t="shared" si="1"/>
        <v>1190.7711691898096</v>
      </c>
      <c r="F39" s="74">
        <f t="shared" si="2"/>
        <v>4002.9658240000003</v>
      </c>
      <c r="G39" s="78">
        <f t="shared" si="3"/>
        <v>99.230930765817476</v>
      </c>
      <c r="H39" s="74">
        <f t="shared" si="4"/>
        <v>0</v>
      </c>
      <c r="I39" s="78">
        <f t="shared" si="5"/>
        <v>0</v>
      </c>
      <c r="J39" s="74">
        <f t="shared" si="6"/>
        <v>0</v>
      </c>
      <c r="K39" s="78">
        <f t="shared" si="7"/>
        <v>0</v>
      </c>
      <c r="L39" s="95">
        <f t="shared" si="8"/>
        <v>24.309509052631579</v>
      </c>
      <c r="M39" s="96">
        <f t="shared" si="9"/>
        <v>0.60261698845638134</v>
      </c>
      <c r="N39" s="95">
        <f t="shared" si="10"/>
        <v>12.15475452631579</v>
      </c>
      <c r="O39" s="96">
        <f t="shared" si="11"/>
        <v>0.30130849422819067</v>
      </c>
      <c r="P39" s="95">
        <f t="shared" si="12"/>
        <v>4.8619018105263159</v>
      </c>
      <c r="Q39" s="96">
        <f t="shared" si="13"/>
        <v>0.12052339769127628</v>
      </c>
      <c r="R39" s="25">
        <f t="shared" si="14"/>
        <v>24.309509052631583</v>
      </c>
      <c r="S39" s="25">
        <f t="shared" si="15"/>
        <v>0.60261698845638145</v>
      </c>
      <c r="T39" s="95">
        <f t="shared" si="16"/>
        <v>23.094033599999999</v>
      </c>
      <c r="U39" s="96">
        <f t="shared" si="17"/>
        <v>0.57248613903356227</v>
      </c>
      <c r="W39" s="50"/>
    </row>
    <row r="40" spans="1:23" x14ac:dyDescent="0.3">
      <c r="A40" s="26"/>
      <c r="B40" s="76"/>
      <c r="C40" s="77"/>
      <c r="D40" s="76"/>
      <c r="E40" s="77"/>
      <c r="F40" s="76"/>
      <c r="G40" s="77"/>
      <c r="H40" s="76"/>
      <c r="I40" s="77"/>
      <c r="J40" s="76"/>
      <c r="K40" s="77"/>
      <c r="L40" s="76"/>
      <c r="M40" s="77"/>
      <c r="N40" s="76"/>
      <c r="O40" s="77"/>
      <c r="P40" s="76"/>
      <c r="Q40" s="77"/>
      <c r="R40" s="26"/>
      <c r="S40" s="26"/>
      <c r="T40" s="76"/>
      <c r="U40" s="77"/>
    </row>
  </sheetData>
  <dataConsolidate/>
  <mergeCells count="286">
    <mergeCell ref="T40:U40"/>
    <mergeCell ref="T33:U33"/>
    <mergeCell ref="T34:U34"/>
    <mergeCell ref="T35:U35"/>
    <mergeCell ref="T36:U36"/>
    <mergeCell ref="T27:U27"/>
    <mergeCell ref="T28:U28"/>
    <mergeCell ref="T18:U18"/>
    <mergeCell ref="T19:U19"/>
    <mergeCell ref="T20:U20"/>
    <mergeCell ref="T21:U21"/>
    <mergeCell ref="T22:U22"/>
    <mergeCell ref="T23:U23"/>
    <mergeCell ref="T37:U37"/>
    <mergeCell ref="T38:U38"/>
    <mergeCell ref="T39:U39"/>
    <mergeCell ref="T29:U29"/>
    <mergeCell ref="T30:U30"/>
    <mergeCell ref="T31:U31"/>
    <mergeCell ref="T32:U32"/>
    <mergeCell ref="T24:U24"/>
    <mergeCell ref="T25:U25"/>
    <mergeCell ref="T26:U26"/>
    <mergeCell ref="P35:Q35"/>
    <mergeCell ref="P36:Q36"/>
    <mergeCell ref="P37:Q37"/>
    <mergeCell ref="P23:Q23"/>
    <mergeCell ref="P24:Q24"/>
    <mergeCell ref="P25:Q25"/>
    <mergeCell ref="P26:Q26"/>
    <mergeCell ref="P27:Q27"/>
    <mergeCell ref="P28:Q28"/>
    <mergeCell ref="P30:Q30"/>
    <mergeCell ref="P31:Q31"/>
    <mergeCell ref="P32:Q32"/>
    <mergeCell ref="P33:Q33"/>
    <mergeCell ref="P34:Q34"/>
    <mergeCell ref="T12:U12"/>
    <mergeCell ref="T13:U13"/>
    <mergeCell ref="T14:U14"/>
    <mergeCell ref="T15:U15"/>
    <mergeCell ref="T16:U16"/>
    <mergeCell ref="T17:U17"/>
    <mergeCell ref="P17:Q17"/>
    <mergeCell ref="P18:Q18"/>
    <mergeCell ref="P19:Q19"/>
    <mergeCell ref="P20:Q20"/>
    <mergeCell ref="P21:Q21"/>
    <mergeCell ref="P22:Q22"/>
    <mergeCell ref="N40:O40"/>
    <mergeCell ref="P12:Q12"/>
    <mergeCell ref="P13:Q13"/>
    <mergeCell ref="P14:Q14"/>
    <mergeCell ref="P15:Q15"/>
    <mergeCell ref="P16:Q16"/>
    <mergeCell ref="N30:O30"/>
    <mergeCell ref="N31:O31"/>
    <mergeCell ref="N32:O32"/>
    <mergeCell ref="N33:O33"/>
    <mergeCell ref="N34:O34"/>
    <mergeCell ref="N35:O35"/>
    <mergeCell ref="N24:O24"/>
    <mergeCell ref="N25:O25"/>
    <mergeCell ref="N26:O26"/>
    <mergeCell ref="N27:O27"/>
    <mergeCell ref="N28:O28"/>
    <mergeCell ref="N29:O29"/>
    <mergeCell ref="N18:O18"/>
    <mergeCell ref="N19:O19"/>
    <mergeCell ref="P38:Q38"/>
    <mergeCell ref="P39:Q39"/>
    <mergeCell ref="P40:Q40"/>
    <mergeCell ref="P29:Q29"/>
    <mergeCell ref="N20:O20"/>
    <mergeCell ref="N21:O21"/>
    <mergeCell ref="N22:O22"/>
    <mergeCell ref="N23:O23"/>
    <mergeCell ref="L35:M35"/>
    <mergeCell ref="L36:M36"/>
    <mergeCell ref="L37:M37"/>
    <mergeCell ref="L38:M38"/>
    <mergeCell ref="L39:M39"/>
    <mergeCell ref="N36:O36"/>
    <mergeCell ref="N37:O37"/>
    <mergeCell ref="N38:O38"/>
    <mergeCell ref="N39:O39"/>
    <mergeCell ref="L40:M40"/>
    <mergeCell ref="L29:M29"/>
    <mergeCell ref="L30:M30"/>
    <mergeCell ref="L31:M31"/>
    <mergeCell ref="L32:M32"/>
    <mergeCell ref="L33:M33"/>
    <mergeCell ref="L34:M34"/>
    <mergeCell ref="L23:M23"/>
    <mergeCell ref="L24:M24"/>
    <mergeCell ref="L25:M25"/>
    <mergeCell ref="L26:M26"/>
    <mergeCell ref="L27:M27"/>
    <mergeCell ref="L28:M28"/>
    <mergeCell ref="J37:K37"/>
    <mergeCell ref="J38:K38"/>
    <mergeCell ref="J39:K39"/>
    <mergeCell ref="J28:K28"/>
    <mergeCell ref="J29:K29"/>
    <mergeCell ref="J30:K30"/>
    <mergeCell ref="J31:K31"/>
    <mergeCell ref="J32:K32"/>
    <mergeCell ref="J33:K33"/>
    <mergeCell ref="H40:I40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J40:K40"/>
    <mergeCell ref="J34:K34"/>
    <mergeCell ref="J35:K35"/>
    <mergeCell ref="J36:K36"/>
    <mergeCell ref="H32:I32"/>
    <mergeCell ref="H33:I33"/>
    <mergeCell ref="H22:I22"/>
    <mergeCell ref="H23:I23"/>
    <mergeCell ref="H24:I24"/>
    <mergeCell ref="H25:I25"/>
    <mergeCell ref="H26:I26"/>
    <mergeCell ref="H27:I27"/>
    <mergeCell ref="P11:Q11"/>
    <mergeCell ref="J24:K24"/>
    <mergeCell ref="J25:K25"/>
    <mergeCell ref="J26:K26"/>
    <mergeCell ref="J27:K27"/>
    <mergeCell ref="L12:M12"/>
    <mergeCell ref="L15:M15"/>
    <mergeCell ref="L16:M16"/>
    <mergeCell ref="L17:M17"/>
    <mergeCell ref="L18:M18"/>
    <mergeCell ref="L19:M19"/>
    <mergeCell ref="L20:M20"/>
    <mergeCell ref="L21:M21"/>
    <mergeCell ref="L22:M22"/>
    <mergeCell ref="J22:K22"/>
    <mergeCell ref="J23:K23"/>
    <mergeCell ref="N12:O12"/>
    <mergeCell ref="N13:O13"/>
    <mergeCell ref="N14:O14"/>
    <mergeCell ref="H14:I14"/>
    <mergeCell ref="H15:I15"/>
    <mergeCell ref="H16:I16"/>
    <mergeCell ref="H17:I17"/>
    <mergeCell ref="L11:M11"/>
    <mergeCell ref="N11:O11"/>
    <mergeCell ref="N15:O15"/>
    <mergeCell ref="N16:O16"/>
    <mergeCell ref="N17:O17"/>
    <mergeCell ref="L13:M13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H8:I8"/>
    <mergeCell ref="J8:K8"/>
    <mergeCell ref="J9:K9"/>
    <mergeCell ref="L9:Q9"/>
    <mergeCell ref="J10:K10"/>
    <mergeCell ref="D38:E38"/>
    <mergeCell ref="D39:E39"/>
    <mergeCell ref="D40:E40"/>
    <mergeCell ref="D11:E11"/>
    <mergeCell ref="F12:G12"/>
    <mergeCell ref="F13:G13"/>
    <mergeCell ref="F14:G14"/>
    <mergeCell ref="J11:K11"/>
    <mergeCell ref="F15:G15"/>
    <mergeCell ref="F16:G16"/>
    <mergeCell ref="F11:G11"/>
    <mergeCell ref="H11:I11"/>
    <mergeCell ref="H12:I12"/>
    <mergeCell ref="H13:I13"/>
    <mergeCell ref="F23:G23"/>
    <mergeCell ref="F24:G24"/>
    <mergeCell ref="F25:G25"/>
    <mergeCell ref="F26:G26"/>
    <mergeCell ref="F27:G27"/>
    <mergeCell ref="D22:E22"/>
    <mergeCell ref="D23:E23"/>
    <mergeCell ref="D24:E24"/>
    <mergeCell ref="D25:E25"/>
    <mergeCell ref="D34:E34"/>
    <mergeCell ref="B35:C35"/>
    <mergeCell ref="B36:C36"/>
    <mergeCell ref="B22:C22"/>
    <mergeCell ref="T9:U9"/>
    <mergeCell ref="F28:G28"/>
    <mergeCell ref="F17:G17"/>
    <mergeCell ref="F18:G18"/>
    <mergeCell ref="F19:G19"/>
    <mergeCell ref="F20:G20"/>
    <mergeCell ref="F21:G21"/>
    <mergeCell ref="F22:G22"/>
    <mergeCell ref="F35:G35"/>
    <mergeCell ref="F36:G36"/>
    <mergeCell ref="T11:U11"/>
    <mergeCell ref="H18:I18"/>
    <mergeCell ref="H19:I19"/>
    <mergeCell ref="H20:I20"/>
    <mergeCell ref="H21:I21"/>
    <mergeCell ref="J21:K21"/>
    <mergeCell ref="D32:E32"/>
    <mergeCell ref="D33:E33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B40:C40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B29:C29"/>
    <mergeCell ref="B30:C30"/>
    <mergeCell ref="B31:C31"/>
    <mergeCell ref="B24:C24"/>
    <mergeCell ref="B25:C25"/>
    <mergeCell ref="B26:C26"/>
    <mergeCell ref="B27:C27"/>
    <mergeCell ref="B28:C28"/>
    <mergeCell ref="B37:C37"/>
    <mergeCell ref="B38:C38"/>
    <mergeCell ref="B39:C39"/>
    <mergeCell ref="B32:C32"/>
    <mergeCell ref="B33:C33"/>
    <mergeCell ref="B34:C34"/>
    <mergeCell ref="B23:C23"/>
    <mergeCell ref="L8:Q8"/>
    <mergeCell ref="B8:E8"/>
    <mergeCell ref="B10:C10"/>
    <mergeCell ref="P10:Q10"/>
    <mergeCell ref="F9:G9"/>
    <mergeCell ref="H9:I9"/>
    <mergeCell ref="H10:I10"/>
    <mergeCell ref="B17:C17"/>
    <mergeCell ref="L14:M14"/>
    <mergeCell ref="B12:C12"/>
    <mergeCell ref="B13:C13"/>
    <mergeCell ref="B14:C14"/>
    <mergeCell ref="B21:C21"/>
    <mergeCell ref="B18:C18"/>
    <mergeCell ref="B19:C19"/>
    <mergeCell ref="B20:C20"/>
    <mergeCell ref="B15:C15"/>
    <mergeCell ref="B16:C16"/>
    <mergeCell ref="B9:C9"/>
    <mergeCell ref="D9:E9"/>
    <mergeCell ref="D10:E10"/>
    <mergeCell ref="B11:C11"/>
    <mergeCell ref="D21:E21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="75" zoomScaleNormal="75" workbookViewId="0">
      <selection activeCell="L39" sqref="L39:M39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3.28515625" style="1" customWidth="1"/>
    <col min="24" max="16384" width="8.85546875" style="1"/>
  </cols>
  <sheetData>
    <row r="1" spans="1:23" ht="16.5" x14ac:dyDescent="0.3">
      <c r="A1" s="5" t="s">
        <v>52</v>
      </c>
      <c r="B1" s="5" t="s">
        <v>1</v>
      </c>
      <c r="C1" s="5"/>
      <c r="D1" s="5"/>
      <c r="E1" s="5"/>
      <c r="F1" s="48" t="s">
        <v>173</v>
      </c>
      <c r="G1" s="7"/>
      <c r="H1" s="7"/>
      <c r="I1" s="2"/>
      <c r="J1" s="2"/>
      <c r="K1" s="2"/>
      <c r="N1" s="47" t="str">
        <f>Voorblad!G24</f>
        <v>1 april 2020</v>
      </c>
      <c r="Q1" s="8" t="s">
        <v>51</v>
      </c>
    </row>
    <row r="2" spans="1:23" ht="16.5" x14ac:dyDescent="0.3">
      <c r="A2" s="5"/>
      <c r="B2" s="5"/>
      <c r="C2" s="5"/>
      <c r="D2" s="5"/>
      <c r="E2" s="5"/>
      <c r="F2" s="5"/>
      <c r="G2" s="5"/>
      <c r="H2" s="5"/>
    </row>
    <row r="3" spans="1:23" ht="17.25" x14ac:dyDescent="0.35">
      <c r="A3" s="5"/>
      <c r="B3" s="5"/>
      <c r="C3" s="10">
        <v>260</v>
      </c>
      <c r="D3" s="11" t="s">
        <v>121</v>
      </c>
      <c r="E3" s="5"/>
      <c r="H3" s="5"/>
      <c r="M3" s="10">
        <v>420</v>
      </c>
      <c r="N3" s="11" t="s">
        <v>110</v>
      </c>
    </row>
    <row r="4" spans="1:23" ht="17.25" x14ac:dyDescent="0.35">
      <c r="A4" s="5"/>
      <c r="B4" s="5"/>
      <c r="C4" s="10">
        <v>620</v>
      </c>
      <c r="D4" s="11" t="s">
        <v>183</v>
      </c>
      <c r="E4" s="5"/>
      <c r="H4" s="5"/>
      <c r="M4" s="10">
        <v>170</v>
      </c>
      <c r="N4" s="11" t="s">
        <v>111</v>
      </c>
      <c r="U4" s="13"/>
    </row>
    <row r="5" spans="1:23" ht="17.25" x14ac:dyDescent="0.35">
      <c r="A5" s="5"/>
      <c r="B5" s="5"/>
      <c r="C5" s="5"/>
      <c r="D5" s="5"/>
      <c r="E5" s="5"/>
      <c r="H5" s="5"/>
      <c r="M5" s="10">
        <v>621</v>
      </c>
      <c r="N5" s="11" t="s">
        <v>5</v>
      </c>
      <c r="U5" s="13"/>
    </row>
    <row r="6" spans="1:23" ht="16.5" x14ac:dyDescent="0.3">
      <c r="A6" s="8"/>
      <c r="F6" s="5"/>
      <c r="T6" s="1" t="s">
        <v>6</v>
      </c>
      <c r="U6" s="13">
        <f>Voorblad!D2</f>
        <v>1.3728</v>
      </c>
    </row>
    <row r="8" spans="1:23" x14ac:dyDescent="0.3">
      <c r="A8" s="14"/>
      <c r="B8" s="83" t="s">
        <v>7</v>
      </c>
      <c r="C8" s="91"/>
      <c r="D8" s="91"/>
      <c r="E8" s="84"/>
      <c r="F8" s="15" t="s">
        <v>8</v>
      </c>
      <c r="G8" s="16"/>
      <c r="H8" s="83" t="s">
        <v>9</v>
      </c>
      <c r="I8" s="86"/>
      <c r="J8" s="83" t="s">
        <v>10</v>
      </c>
      <c r="K8" s="84"/>
      <c r="L8" s="83" t="s">
        <v>11</v>
      </c>
      <c r="M8" s="91"/>
      <c r="N8" s="91"/>
      <c r="O8" s="91"/>
      <c r="P8" s="91"/>
      <c r="Q8" s="84"/>
      <c r="R8" s="17" t="s">
        <v>12</v>
      </c>
      <c r="S8" s="17"/>
      <c r="T8" s="17"/>
      <c r="U8" s="16"/>
    </row>
    <row r="9" spans="1:23" x14ac:dyDescent="0.3">
      <c r="A9" s="18"/>
      <c r="B9" s="79">
        <v>1</v>
      </c>
      <c r="C9" s="80"/>
      <c r="D9" s="79"/>
      <c r="E9" s="80"/>
      <c r="F9" s="79"/>
      <c r="G9" s="80"/>
      <c r="H9" s="79"/>
      <c r="I9" s="80"/>
      <c r="J9" s="87" t="s">
        <v>13</v>
      </c>
      <c r="K9" s="80"/>
      <c r="L9" s="87" t="s">
        <v>14</v>
      </c>
      <c r="M9" s="88"/>
      <c r="N9" s="88"/>
      <c r="O9" s="88"/>
      <c r="P9" s="88"/>
      <c r="Q9" s="80"/>
      <c r="R9" s="19"/>
      <c r="S9" s="19"/>
      <c r="T9" s="85" t="s">
        <v>15</v>
      </c>
      <c r="U9" s="80"/>
    </row>
    <row r="10" spans="1:23" x14ac:dyDescent="0.3">
      <c r="A10" s="18"/>
      <c r="B10" s="92" t="s">
        <v>16</v>
      </c>
      <c r="C10" s="93"/>
      <c r="D10" s="81" t="str">
        <f>Voorblad!G24</f>
        <v>1 april 2020</v>
      </c>
      <c r="E10" s="82"/>
      <c r="F10" s="20" t="str">
        <f>D10</f>
        <v>1 april 2020</v>
      </c>
      <c r="G10" s="21"/>
      <c r="H10" s="89"/>
      <c r="I10" s="82"/>
      <c r="J10" s="89"/>
      <c r="K10" s="82"/>
      <c r="L10" s="22">
        <v>1</v>
      </c>
      <c r="M10" s="19"/>
      <c r="N10" s="23">
        <v>0.5</v>
      </c>
      <c r="O10" s="19"/>
      <c r="P10" s="94">
        <v>0.2</v>
      </c>
      <c r="Q10" s="93"/>
      <c r="R10" s="19" t="s">
        <v>9</v>
      </c>
      <c r="S10" s="19"/>
      <c r="T10" s="19"/>
      <c r="U10" s="24"/>
    </row>
    <row r="11" spans="1:23" x14ac:dyDescent="0.3">
      <c r="A11" s="18"/>
      <c r="B11" s="83"/>
      <c r="C11" s="84"/>
      <c r="D11" s="90"/>
      <c r="E11" s="86"/>
      <c r="F11" s="90"/>
      <c r="G11" s="86"/>
      <c r="H11" s="90"/>
      <c r="I11" s="86"/>
      <c r="J11" s="90"/>
      <c r="K11" s="86"/>
      <c r="L11" s="90"/>
      <c r="M11" s="86"/>
      <c r="N11" s="90"/>
      <c r="O11" s="86"/>
      <c r="P11" s="90"/>
      <c r="Q11" s="86"/>
      <c r="R11" s="14"/>
      <c r="S11" s="14"/>
      <c r="T11" s="90"/>
      <c r="U11" s="86"/>
    </row>
    <row r="12" spans="1:23" x14ac:dyDescent="0.3">
      <c r="A12" s="18">
        <v>0</v>
      </c>
      <c r="B12" s="74">
        <v>17037.73</v>
      </c>
      <c r="C12" s="75"/>
      <c r="D12" s="74">
        <f t="shared" ref="D12:D39" si="0">B12*$U$6</f>
        <v>23389.395744000001</v>
      </c>
      <c r="E12" s="78">
        <f t="shared" ref="E12:E39" si="1">D12/40.3399</f>
        <v>579.80797532963641</v>
      </c>
      <c r="F12" s="74">
        <f t="shared" ref="F12:F39" si="2">B12/12*$U$6</f>
        <v>1949.1163119999999</v>
      </c>
      <c r="G12" s="78">
        <f t="shared" ref="G12:G39" si="3">F12/40.3399</f>
        <v>48.317331277469698</v>
      </c>
      <c r="H12" s="74">
        <f t="shared" ref="H12:H39" si="4">((B12&lt;19968.2)*913.03+(B12&gt;19968.2)*(B12&lt;20424.71)*(20424.71-B12+456.51)+(B12&gt;20424.71)*(B12&lt;22659.62)*456.51+(B12&gt;22659.62)*(B12&lt;23116.13)*(23116.13-B12))/12*$U$6</f>
        <v>104.450632</v>
      </c>
      <c r="I12" s="78">
        <f t="shared" ref="I12:I39" si="5">H12/40.3399</f>
        <v>2.5892635331272511</v>
      </c>
      <c r="J12" s="74">
        <f t="shared" ref="J12:J39" si="6">((B12&lt;19968.2)*456.51+(B12&gt;19968.2)*(B12&lt;20196.46)*(20196.46-B12+228.26)+(B12&gt;20196.46)*(B12&lt;22659.62)*228.26+(B12&gt;22659.62)*(B12&lt;22887.88)*(22887.88-B12))/12*$U$6</f>
        <v>52.224743999999994</v>
      </c>
      <c r="K12" s="78">
        <f t="shared" ref="K12:K39" si="7">J12/40.3399</f>
        <v>1.2946175870540084</v>
      </c>
      <c r="L12" s="95">
        <f t="shared" ref="L12:L39" si="8">D12/1976</f>
        <v>11.836738736842106</v>
      </c>
      <c r="M12" s="96">
        <f t="shared" ref="M12:M39" si="9">L12/40.3399</f>
        <v>0.29342508872957312</v>
      </c>
      <c r="N12" s="95">
        <f t="shared" ref="N12:N39" si="10">L12/2</f>
        <v>5.918369368421053</v>
      </c>
      <c r="O12" s="96">
        <f t="shared" ref="O12:O39" si="11">N12/40.3399</f>
        <v>0.14671254436478656</v>
      </c>
      <c r="P12" s="95">
        <f t="shared" ref="P12:P39" si="12">L12/5</f>
        <v>2.367347747368421</v>
      </c>
      <c r="Q12" s="96">
        <f t="shared" ref="Q12:Q39" si="13">P12/40.3399</f>
        <v>5.8685017745914614E-2</v>
      </c>
      <c r="R12" s="25">
        <f t="shared" ref="R12:R39" si="14">(F12+H12)/1976*12</f>
        <v>12.471054315789472</v>
      </c>
      <c r="S12" s="25">
        <f t="shared" ref="S12:S39" si="15">R12/40.3399</f>
        <v>0.30914936119795716</v>
      </c>
      <c r="T12" s="95">
        <f t="shared" ref="T12:T39" si="16">D12/2080</f>
        <v>11.244901800000001</v>
      </c>
      <c r="U12" s="96">
        <f t="shared" ref="U12:U39" si="17">T12/40.3399</f>
        <v>0.27875383429309447</v>
      </c>
      <c r="W12" s="50"/>
    </row>
    <row r="13" spans="1:23" x14ac:dyDescent="0.3">
      <c r="A13" s="18">
        <f t="shared" ref="A13:A39" si="18">+A12+1</f>
        <v>1</v>
      </c>
      <c r="B13" s="74">
        <v>17736.689999999999</v>
      </c>
      <c r="C13" s="75"/>
      <c r="D13" s="74">
        <f t="shared" si="0"/>
        <v>24348.928032</v>
      </c>
      <c r="E13" s="78">
        <f t="shared" si="1"/>
        <v>603.59415943024146</v>
      </c>
      <c r="F13" s="74">
        <f t="shared" si="2"/>
        <v>2029.0773359999998</v>
      </c>
      <c r="G13" s="78">
        <f t="shared" si="3"/>
        <v>50.299513285853457</v>
      </c>
      <c r="H13" s="74">
        <f t="shared" si="4"/>
        <v>104.450632</v>
      </c>
      <c r="I13" s="78">
        <f t="shared" si="5"/>
        <v>2.5892635331272511</v>
      </c>
      <c r="J13" s="74">
        <f t="shared" si="6"/>
        <v>52.224743999999994</v>
      </c>
      <c r="K13" s="78">
        <f t="shared" si="7"/>
        <v>1.2946175870540084</v>
      </c>
      <c r="L13" s="95">
        <f t="shared" si="8"/>
        <v>12.322331999999999</v>
      </c>
      <c r="M13" s="96">
        <f t="shared" si="9"/>
        <v>0.30546263129060802</v>
      </c>
      <c r="N13" s="95">
        <f t="shared" si="10"/>
        <v>6.1611659999999997</v>
      </c>
      <c r="O13" s="96">
        <f t="shared" si="11"/>
        <v>0.15273131564530401</v>
      </c>
      <c r="P13" s="95">
        <f t="shared" si="12"/>
        <v>2.4644664000000001</v>
      </c>
      <c r="Q13" s="96">
        <f t="shared" si="13"/>
        <v>6.1092526258121616E-2</v>
      </c>
      <c r="R13" s="25">
        <f t="shared" si="14"/>
        <v>12.956647578947369</v>
      </c>
      <c r="S13" s="25">
        <f t="shared" si="15"/>
        <v>0.32118690375899217</v>
      </c>
      <c r="T13" s="95">
        <f t="shared" si="16"/>
        <v>11.7062154</v>
      </c>
      <c r="U13" s="96">
        <f t="shared" si="17"/>
        <v>0.29018949972607766</v>
      </c>
      <c r="W13" s="50"/>
    </row>
    <row r="14" spans="1:23" x14ac:dyDescent="0.3">
      <c r="A14" s="18">
        <f t="shared" si="18"/>
        <v>2</v>
      </c>
      <c r="B14" s="74">
        <v>18435.650000000001</v>
      </c>
      <c r="C14" s="75"/>
      <c r="D14" s="74">
        <f t="shared" si="0"/>
        <v>25308.460320000002</v>
      </c>
      <c r="E14" s="78">
        <f t="shared" si="1"/>
        <v>627.38034353084663</v>
      </c>
      <c r="F14" s="74">
        <f t="shared" si="2"/>
        <v>2109.03836</v>
      </c>
      <c r="G14" s="78">
        <f t="shared" si="3"/>
        <v>52.281695294237217</v>
      </c>
      <c r="H14" s="74">
        <f t="shared" si="4"/>
        <v>104.450632</v>
      </c>
      <c r="I14" s="78">
        <f t="shared" si="5"/>
        <v>2.5892635331272511</v>
      </c>
      <c r="J14" s="74">
        <f t="shared" si="6"/>
        <v>52.224743999999994</v>
      </c>
      <c r="K14" s="78">
        <f t="shared" si="7"/>
        <v>1.2946175870540084</v>
      </c>
      <c r="L14" s="95">
        <f t="shared" si="8"/>
        <v>12.807925263157896</v>
      </c>
      <c r="M14" s="96">
        <f t="shared" si="9"/>
        <v>0.31750017385164309</v>
      </c>
      <c r="N14" s="95">
        <f t="shared" si="10"/>
        <v>6.4039626315789482</v>
      </c>
      <c r="O14" s="96">
        <f t="shared" si="11"/>
        <v>0.15875008692582154</v>
      </c>
      <c r="P14" s="95">
        <f t="shared" si="12"/>
        <v>2.5615850526315791</v>
      </c>
      <c r="Q14" s="96">
        <f t="shared" si="13"/>
        <v>6.3500034770328603E-2</v>
      </c>
      <c r="R14" s="25">
        <f t="shared" si="14"/>
        <v>13.442240842105264</v>
      </c>
      <c r="S14" s="25">
        <f t="shared" si="15"/>
        <v>0.33322444632002718</v>
      </c>
      <c r="T14" s="95">
        <f t="shared" si="16"/>
        <v>12.167529000000002</v>
      </c>
      <c r="U14" s="96">
        <f t="shared" si="17"/>
        <v>0.3016251651590609</v>
      </c>
      <c r="W14" s="50"/>
    </row>
    <row r="15" spans="1:23" x14ac:dyDescent="0.3">
      <c r="A15" s="18">
        <f t="shared" si="18"/>
        <v>3</v>
      </c>
      <c r="B15" s="74">
        <v>19134.62</v>
      </c>
      <c r="C15" s="75"/>
      <c r="D15" s="74">
        <f t="shared" si="0"/>
        <v>26268.006335999999</v>
      </c>
      <c r="E15" s="78">
        <f t="shared" si="1"/>
        <v>651.16686793968256</v>
      </c>
      <c r="F15" s="74">
        <f t="shared" si="2"/>
        <v>2189.000528</v>
      </c>
      <c r="G15" s="78">
        <f t="shared" si="3"/>
        <v>54.263905661640216</v>
      </c>
      <c r="H15" s="74">
        <f t="shared" si="4"/>
        <v>104.450632</v>
      </c>
      <c r="I15" s="78">
        <f t="shared" si="5"/>
        <v>2.5892635331272511</v>
      </c>
      <c r="J15" s="74">
        <f t="shared" si="6"/>
        <v>52.224743999999994</v>
      </c>
      <c r="K15" s="78">
        <f t="shared" si="7"/>
        <v>1.2946175870540084</v>
      </c>
      <c r="L15" s="95">
        <f t="shared" si="8"/>
        <v>13.293525473684209</v>
      </c>
      <c r="M15" s="96">
        <f t="shared" si="9"/>
        <v>0.32953788863344252</v>
      </c>
      <c r="N15" s="95">
        <f t="shared" si="10"/>
        <v>6.6467627368421045</v>
      </c>
      <c r="O15" s="96">
        <f t="shared" si="11"/>
        <v>0.16476894431672126</v>
      </c>
      <c r="P15" s="95">
        <f t="shared" si="12"/>
        <v>2.6587050947368418</v>
      </c>
      <c r="Q15" s="96">
        <f t="shared" si="13"/>
        <v>6.590757772668851E-2</v>
      </c>
      <c r="R15" s="25">
        <f t="shared" si="14"/>
        <v>13.927841052631578</v>
      </c>
      <c r="S15" s="25">
        <f t="shared" si="15"/>
        <v>0.34526216110182667</v>
      </c>
      <c r="T15" s="95">
        <f t="shared" si="16"/>
        <v>12.628849199999999</v>
      </c>
      <c r="U15" s="96">
        <f t="shared" si="17"/>
        <v>0.31306099420177042</v>
      </c>
      <c r="W15" s="50"/>
    </row>
    <row r="16" spans="1:23" x14ac:dyDescent="0.3">
      <c r="A16" s="18">
        <f t="shared" si="18"/>
        <v>4</v>
      </c>
      <c r="B16" s="74">
        <v>19833.580000000002</v>
      </c>
      <c r="C16" s="75"/>
      <c r="D16" s="74">
        <f t="shared" si="0"/>
        <v>27227.538624000004</v>
      </c>
      <c r="E16" s="78">
        <f t="shared" si="1"/>
        <v>674.95305204028773</v>
      </c>
      <c r="F16" s="74">
        <f t="shared" si="2"/>
        <v>2268.9615520000002</v>
      </c>
      <c r="G16" s="78">
        <f t="shared" si="3"/>
        <v>56.246087670023975</v>
      </c>
      <c r="H16" s="74">
        <f t="shared" si="4"/>
        <v>104.450632</v>
      </c>
      <c r="I16" s="78">
        <f t="shared" si="5"/>
        <v>2.5892635331272511</v>
      </c>
      <c r="J16" s="74">
        <f t="shared" si="6"/>
        <v>52.224743999999994</v>
      </c>
      <c r="K16" s="78">
        <f t="shared" si="7"/>
        <v>1.2946175870540084</v>
      </c>
      <c r="L16" s="95">
        <f t="shared" si="8"/>
        <v>13.779118736842108</v>
      </c>
      <c r="M16" s="96">
        <f t="shared" si="9"/>
        <v>0.34157543119447764</v>
      </c>
      <c r="N16" s="95">
        <f t="shared" si="10"/>
        <v>6.8895593684210539</v>
      </c>
      <c r="O16" s="96">
        <f t="shared" si="11"/>
        <v>0.17078771559723882</v>
      </c>
      <c r="P16" s="95">
        <f t="shared" si="12"/>
        <v>2.7558237473684217</v>
      </c>
      <c r="Q16" s="96">
        <f t="shared" si="13"/>
        <v>6.8315086238895525E-2</v>
      </c>
      <c r="R16" s="25">
        <f t="shared" si="14"/>
        <v>14.413434315789477</v>
      </c>
      <c r="S16" s="25">
        <f t="shared" si="15"/>
        <v>0.35729970366286173</v>
      </c>
      <c r="T16" s="95">
        <f t="shared" si="16"/>
        <v>13.090162800000002</v>
      </c>
      <c r="U16" s="96">
        <f t="shared" si="17"/>
        <v>0.32449665963475371</v>
      </c>
      <c r="W16" s="50"/>
    </row>
    <row r="17" spans="1:23" x14ac:dyDescent="0.3">
      <c r="A17" s="18">
        <f t="shared" si="18"/>
        <v>5</v>
      </c>
      <c r="B17" s="74">
        <v>19833.580000000002</v>
      </c>
      <c r="C17" s="75"/>
      <c r="D17" s="74">
        <f t="shared" si="0"/>
        <v>27227.538624000004</v>
      </c>
      <c r="E17" s="78">
        <f t="shared" si="1"/>
        <v>674.95305204028773</v>
      </c>
      <c r="F17" s="74">
        <f t="shared" si="2"/>
        <v>2268.9615520000002</v>
      </c>
      <c r="G17" s="78">
        <f t="shared" si="3"/>
        <v>56.246087670023975</v>
      </c>
      <c r="H17" s="74">
        <f t="shared" si="4"/>
        <v>104.450632</v>
      </c>
      <c r="I17" s="78">
        <f t="shared" si="5"/>
        <v>2.5892635331272511</v>
      </c>
      <c r="J17" s="74">
        <f t="shared" si="6"/>
        <v>52.224743999999994</v>
      </c>
      <c r="K17" s="78">
        <f t="shared" si="7"/>
        <v>1.2946175870540084</v>
      </c>
      <c r="L17" s="95">
        <f t="shared" si="8"/>
        <v>13.779118736842108</v>
      </c>
      <c r="M17" s="96">
        <f t="shared" si="9"/>
        <v>0.34157543119447764</v>
      </c>
      <c r="N17" s="95">
        <f t="shared" si="10"/>
        <v>6.8895593684210539</v>
      </c>
      <c r="O17" s="96">
        <f t="shared" si="11"/>
        <v>0.17078771559723882</v>
      </c>
      <c r="P17" s="95">
        <f t="shared" si="12"/>
        <v>2.7558237473684217</v>
      </c>
      <c r="Q17" s="96">
        <f t="shared" si="13"/>
        <v>6.8315086238895525E-2</v>
      </c>
      <c r="R17" s="25">
        <f t="shared" si="14"/>
        <v>14.413434315789477</v>
      </c>
      <c r="S17" s="25">
        <f t="shared" si="15"/>
        <v>0.35729970366286173</v>
      </c>
      <c r="T17" s="95">
        <f t="shared" si="16"/>
        <v>13.090162800000002</v>
      </c>
      <c r="U17" s="96">
        <f t="shared" si="17"/>
        <v>0.32449665963475371</v>
      </c>
      <c r="W17" s="50"/>
    </row>
    <row r="18" spans="1:23" x14ac:dyDescent="0.3">
      <c r="A18" s="18">
        <f t="shared" si="18"/>
        <v>6</v>
      </c>
      <c r="B18" s="74">
        <v>20829.810000000001</v>
      </c>
      <c r="C18" s="75"/>
      <c r="D18" s="74">
        <f t="shared" si="0"/>
        <v>28595.163168000003</v>
      </c>
      <c r="E18" s="78">
        <f t="shared" si="1"/>
        <v>708.85557891814312</v>
      </c>
      <c r="F18" s="74">
        <f t="shared" si="2"/>
        <v>2382.9302640000001</v>
      </c>
      <c r="G18" s="78">
        <f t="shared" si="3"/>
        <v>59.071298243178589</v>
      </c>
      <c r="H18" s="74">
        <f t="shared" si="4"/>
        <v>52.224743999999994</v>
      </c>
      <c r="I18" s="78">
        <f t="shared" si="5"/>
        <v>1.2946175870540084</v>
      </c>
      <c r="J18" s="74">
        <f t="shared" si="6"/>
        <v>26.112943999999999</v>
      </c>
      <c r="K18" s="78">
        <f t="shared" si="7"/>
        <v>0.64732297303662123</v>
      </c>
      <c r="L18" s="95">
        <f t="shared" si="8"/>
        <v>14.471236421052634</v>
      </c>
      <c r="M18" s="96">
        <f t="shared" si="9"/>
        <v>0.35873258042416151</v>
      </c>
      <c r="N18" s="95">
        <f t="shared" si="10"/>
        <v>7.2356182105263169</v>
      </c>
      <c r="O18" s="96">
        <f t="shared" si="11"/>
        <v>0.17936629021208075</v>
      </c>
      <c r="P18" s="95">
        <f t="shared" si="12"/>
        <v>2.8942472842105267</v>
      </c>
      <c r="Q18" s="96">
        <f t="shared" si="13"/>
        <v>7.1746516084832304E-2</v>
      </c>
      <c r="R18" s="25">
        <f t="shared" si="14"/>
        <v>14.788390736842105</v>
      </c>
      <c r="S18" s="25">
        <f t="shared" si="15"/>
        <v>0.36659463054797126</v>
      </c>
      <c r="T18" s="95">
        <f t="shared" si="16"/>
        <v>13.747674600000002</v>
      </c>
      <c r="U18" s="96">
        <f t="shared" si="17"/>
        <v>0.34079595140295343</v>
      </c>
      <c r="W18" s="50"/>
    </row>
    <row r="19" spans="1:23" x14ac:dyDescent="0.3">
      <c r="A19" s="18">
        <f t="shared" si="18"/>
        <v>7</v>
      </c>
      <c r="B19" s="74">
        <v>20829.810000000001</v>
      </c>
      <c r="C19" s="75"/>
      <c r="D19" s="74">
        <f t="shared" si="0"/>
        <v>28595.163168000003</v>
      </c>
      <c r="E19" s="78">
        <f t="shared" si="1"/>
        <v>708.85557891814312</v>
      </c>
      <c r="F19" s="74">
        <f t="shared" si="2"/>
        <v>2382.9302640000001</v>
      </c>
      <c r="G19" s="78">
        <f t="shared" si="3"/>
        <v>59.071298243178589</v>
      </c>
      <c r="H19" s="74">
        <f t="shared" si="4"/>
        <v>52.224743999999994</v>
      </c>
      <c r="I19" s="78">
        <f t="shared" si="5"/>
        <v>1.2946175870540084</v>
      </c>
      <c r="J19" s="74">
        <f t="shared" si="6"/>
        <v>26.112943999999999</v>
      </c>
      <c r="K19" s="78">
        <f t="shared" si="7"/>
        <v>0.64732297303662123</v>
      </c>
      <c r="L19" s="95">
        <f t="shared" si="8"/>
        <v>14.471236421052634</v>
      </c>
      <c r="M19" s="96">
        <f t="shared" si="9"/>
        <v>0.35873258042416151</v>
      </c>
      <c r="N19" s="95">
        <f t="shared" si="10"/>
        <v>7.2356182105263169</v>
      </c>
      <c r="O19" s="96">
        <f t="shared" si="11"/>
        <v>0.17936629021208075</v>
      </c>
      <c r="P19" s="95">
        <f t="shared" si="12"/>
        <v>2.8942472842105267</v>
      </c>
      <c r="Q19" s="96">
        <f t="shared" si="13"/>
        <v>7.1746516084832304E-2</v>
      </c>
      <c r="R19" s="25">
        <f t="shared" si="14"/>
        <v>14.788390736842105</v>
      </c>
      <c r="S19" s="25">
        <f t="shared" si="15"/>
        <v>0.36659463054797126</v>
      </c>
      <c r="T19" s="95">
        <f t="shared" si="16"/>
        <v>13.747674600000002</v>
      </c>
      <c r="U19" s="96">
        <f t="shared" si="17"/>
        <v>0.34079595140295343</v>
      </c>
      <c r="W19" s="50"/>
    </row>
    <row r="20" spans="1:23" x14ac:dyDescent="0.3">
      <c r="A20" s="18">
        <f t="shared" si="18"/>
        <v>8</v>
      </c>
      <c r="B20" s="74">
        <v>21826.03</v>
      </c>
      <c r="C20" s="75"/>
      <c r="D20" s="74">
        <f t="shared" si="0"/>
        <v>29962.773983999999</v>
      </c>
      <c r="E20" s="78">
        <f t="shared" si="1"/>
        <v>742.75776548776764</v>
      </c>
      <c r="F20" s="74">
        <f t="shared" si="2"/>
        <v>2496.8978320000001</v>
      </c>
      <c r="G20" s="78">
        <f t="shared" si="3"/>
        <v>61.896480457313977</v>
      </c>
      <c r="H20" s="74">
        <f t="shared" si="4"/>
        <v>52.224743999999994</v>
      </c>
      <c r="I20" s="78">
        <f t="shared" si="5"/>
        <v>1.2946175870540084</v>
      </c>
      <c r="J20" s="74">
        <f t="shared" si="6"/>
        <v>26.112943999999999</v>
      </c>
      <c r="K20" s="78">
        <f t="shared" si="7"/>
        <v>0.64732297303662123</v>
      </c>
      <c r="L20" s="95">
        <f t="shared" si="8"/>
        <v>15.163347157894737</v>
      </c>
      <c r="M20" s="96">
        <f t="shared" si="9"/>
        <v>0.37588955743308083</v>
      </c>
      <c r="N20" s="95">
        <f t="shared" si="10"/>
        <v>7.5816735789473686</v>
      </c>
      <c r="O20" s="96">
        <f t="shared" si="11"/>
        <v>0.18794477871654042</v>
      </c>
      <c r="P20" s="95">
        <f t="shared" si="12"/>
        <v>3.0326694315789475</v>
      </c>
      <c r="Q20" s="96">
        <f t="shared" si="13"/>
        <v>7.5177911486616164E-2</v>
      </c>
      <c r="R20" s="25">
        <f t="shared" si="14"/>
        <v>15.480501473684214</v>
      </c>
      <c r="S20" s="25">
        <f t="shared" si="15"/>
        <v>0.38375160755689069</v>
      </c>
      <c r="T20" s="95">
        <f t="shared" si="16"/>
        <v>14.405179799999999</v>
      </c>
      <c r="U20" s="96">
        <f t="shared" si="17"/>
        <v>0.35709507956142678</v>
      </c>
      <c r="W20" s="50"/>
    </row>
    <row r="21" spans="1:23" x14ac:dyDescent="0.3">
      <c r="A21" s="18">
        <f t="shared" si="18"/>
        <v>9</v>
      </c>
      <c r="B21" s="74">
        <v>21826.03</v>
      </c>
      <c r="C21" s="75"/>
      <c r="D21" s="74">
        <f t="shared" si="0"/>
        <v>29962.773983999999</v>
      </c>
      <c r="E21" s="78">
        <f t="shared" si="1"/>
        <v>742.75776548776764</v>
      </c>
      <c r="F21" s="74">
        <f t="shared" si="2"/>
        <v>2496.8978320000001</v>
      </c>
      <c r="G21" s="78">
        <f t="shared" si="3"/>
        <v>61.896480457313977</v>
      </c>
      <c r="H21" s="74">
        <f t="shared" si="4"/>
        <v>52.224743999999994</v>
      </c>
      <c r="I21" s="78">
        <f t="shared" si="5"/>
        <v>1.2946175870540084</v>
      </c>
      <c r="J21" s="74">
        <f t="shared" si="6"/>
        <v>26.112943999999999</v>
      </c>
      <c r="K21" s="78">
        <f t="shared" si="7"/>
        <v>0.64732297303662123</v>
      </c>
      <c r="L21" s="95">
        <f t="shared" si="8"/>
        <v>15.163347157894737</v>
      </c>
      <c r="M21" s="96">
        <f t="shared" si="9"/>
        <v>0.37588955743308083</v>
      </c>
      <c r="N21" s="95">
        <f t="shared" si="10"/>
        <v>7.5816735789473686</v>
      </c>
      <c r="O21" s="96">
        <f t="shared" si="11"/>
        <v>0.18794477871654042</v>
      </c>
      <c r="P21" s="95">
        <f t="shared" si="12"/>
        <v>3.0326694315789475</v>
      </c>
      <c r="Q21" s="96">
        <f t="shared" si="13"/>
        <v>7.5177911486616164E-2</v>
      </c>
      <c r="R21" s="25">
        <f t="shared" si="14"/>
        <v>15.480501473684214</v>
      </c>
      <c r="S21" s="25">
        <f t="shared" si="15"/>
        <v>0.38375160755689069</v>
      </c>
      <c r="T21" s="95">
        <f t="shared" si="16"/>
        <v>14.405179799999999</v>
      </c>
      <c r="U21" s="96">
        <f t="shared" si="17"/>
        <v>0.35709507956142678</v>
      </c>
      <c r="W21" s="50"/>
    </row>
    <row r="22" spans="1:23" x14ac:dyDescent="0.3">
      <c r="A22" s="18">
        <f t="shared" si="18"/>
        <v>10</v>
      </c>
      <c r="B22" s="74">
        <v>22822.25</v>
      </c>
      <c r="C22" s="75"/>
      <c r="D22" s="74">
        <f t="shared" si="0"/>
        <v>31330.3848</v>
      </c>
      <c r="E22" s="78">
        <f t="shared" si="1"/>
        <v>776.65995205739227</v>
      </c>
      <c r="F22" s="74">
        <f t="shared" si="2"/>
        <v>2610.8654000000001</v>
      </c>
      <c r="G22" s="78">
        <f t="shared" si="3"/>
        <v>64.721662671449366</v>
      </c>
      <c r="H22" s="74">
        <f t="shared" si="4"/>
        <v>33.619872000000115</v>
      </c>
      <c r="I22" s="78">
        <f t="shared" si="5"/>
        <v>0.83341485725051656</v>
      </c>
      <c r="J22" s="74">
        <f t="shared" si="6"/>
        <v>7.5080720000001167</v>
      </c>
      <c r="K22" s="78">
        <f t="shared" si="7"/>
        <v>0.1861202432331294</v>
      </c>
      <c r="L22" s="95">
        <f t="shared" si="8"/>
        <v>15.855457894736842</v>
      </c>
      <c r="M22" s="96">
        <f t="shared" si="9"/>
        <v>0.39304653444200016</v>
      </c>
      <c r="N22" s="95">
        <f t="shared" si="10"/>
        <v>7.9277289473684212</v>
      </c>
      <c r="O22" s="96">
        <f t="shared" si="11"/>
        <v>0.19652326722100008</v>
      </c>
      <c r="P22" s="95">
        <f t="shared" si="12"/>
        <v>3.1710915789473684</v>
      </c>
      <c r="Q22" s="96">
        <f t="shared" si="13"/>
        <v>7.8609306888400024E-2</v>
      </c>
      <c r="R22" s="25">
        <f t="shared" si="14"/>
        <v>16.059627157894738</v>
      </c>
      <c r="S22" s="25">
        <f t="shared" si="15"/>
        <v>0.39810775827145672</v>
      </c>
      <c r="T22" s="95">
        <f t="shared" si="16"/>
        <v>15.062685</v>
      </c>
      <c r="U22" s="96">
        <f t="shared" si="17"/>
        <v>0.37339420771990017</v>
      </c>
      <c r="W22" s="50"/>
    </row>
    <row r="23" spans="1:23" x14ac:dyDescent="0.3">
      <c r="A23" s="18">
        <f t="shared" si="18"/>
        <v>11</v>
      </c>
      <c r="B23" s="74">
        <v>22822.25</v>
      </c>
      <c r="C23" s="75"/>
      <c r="D23" s="74">
        <f t="shared" si="0"/>
        <v>31330.3848</v>
      </c>
      <c r="E23" s="78">
        <f t="shared" si="1"/>
        <v>776.65995205739227</v>
      </c>
      <c r="F23" s="74">
        <f t="shared" si="2"/>
        <v>2610.8654000000001</v>
      </c>
      <c r="G23" s="78">
        <f t="shared" si="3"/>
        <v>64.721662671449366</v>
      </c>
      <c r="H23" s="74">
        <f t="shared" si="4"/>
        <v>33.619872000000115</v>
      </c>
      <c r="I23" s="78">
        <f t="shared" si="5"/>
        <v>0.83341485725051656</v>
      </c>
      <c r="J23" s="74">
        <f t="shared" si="6"/>
        <v>7.5080720000001167</v>
      </c>
      <c r="K23" s="78">
        <f t="shared" si="7"/>
        <v>0.1861202432331294</v>
      </c>
      <c r="L23" s="95">
        <f t="shared" si="8"/>
        <v>15.855457894736842</v>
      </c>
      <c r="M23" s="96">
        <f t="shared" si="9"/>
        <v>0.39304653444200016</v>
      </c>
      <c r="N23" s="95">
        <f t="shared" si="10"/>
        <v>7.9277289473684212</v>
      </c>
      <c r="O23" s="96">
        <f t="shared" si="11"/>
        <v>0.19652326722100008</v>
      </c>
      <c r="P23" s="95">
        <f t="shared" si="12"/>
        <v>3.1710915789473684</v>
      </c>
      <c r="Q23" s="96">
        <f t="shared" si="13"/>
        <v>7.8609306888400024E-2</v>
      </c>
      <c r="R23" s="25">
        <f t="shared" si="14"/>
        <v>16.059627157894738</v>
      </c>
      <c r="S23" s="25">
        <f t="shared" si="15"/>
        <v>0.39810775827145672</v>
      </c>
      <c r="T23" s="95">
        <f t="shared" si="16"/>
        <v>15.062685</v>
      </c>
      <c r="U23" s="96">
        <f t="shared" si="17"/>
        <v>0.37339420771990017</v>
      </c>
      <c r="W23" s="50"/>
    </row>
    <row r="24" spans="1:23" x14ac:dyDescent="0.3">
      <c r="A24" s="18">
        <f t="shared" si="18"/>
        <v>12</v>
      </c>
      <c r="B24" s="74">
        <v>23818.48</v>
      </c>
      <c r="C24" s="75"/>
      <c r="D24" s="74">
        <f t="shared" si="0"/>
        <v>32698.009343999998</v>
      </c>
      <c r="E24" s="78">
        <f t="shared" si="1"/>
        <v>810.56247893524767</v>
      </c>
      <c r="F24" s="74">
        <f t="shared" si="2"/>
        <v>2724.834112</v>
      </c>
      <c r="G24" s="78">
        <f t="shared" si="3"/>
        <v>67.546873244603972</v>
      </c>
      <c r="H24" s="74">
        <f t="shared" si="4"/>
        <v>0</v>
      </c>
      <c r="I24" s="78">
        <f t="shared" si="5"/>
        <v>0</v>
      </c>
      <c r="J24" s="74">
        <f t="shared" si="6"/>
        <v>0</v>
      </c>
      <c r="K24" s="78">
        <f t="shared" si="7"/>
        <v>0</v>
      </c>
      <c r="L24" s="95">
        <f t="shared" si="8"/>
        <v>16.547575578947367</v>
      </c>
      <c r="M24" s="96">
        <f t="shared" si="9"/>
        <v>0.41020368367168403</v>
      </c>
      <c r="N24" s="95">
        <f t="shared" si="10"/>
        <v>8.2737877894736833</v>
      </c>
      <c r="O24" s="96">
        <f t="shared" si="11"/>
        <v>0.20510184183584201</v>
      </c>
      <c r="P24" s="95">
        <f t="shared" si="12"/>
        <v>3.3095151157894733</v>
      </c>
      <c r="Q24" s="96">
        <f t="shared" si="13"/>
        <v>8.2040736734336803E-2</v>
      </c>
      <c r="R24" s="25">
        <f t="shared" si="14"/>
        <v>16.54757557894737</v>
      </c>
      <c r="S24" s="25">
        <f t="shared" si="15"/>
        <v>0.41020368367168414</v>
      </c>
      <c r="T24" s="95">
        <f t="shared" si="16"/>
        <v>15.720196799999998</v>
      </c>
      <c r="U24" s="96">
        <f t="shared" si="17"/>
        <v>0.38969349948809984</v>
      </c>
      <c r="W24" s="50"/>
    </row>
    <row r="25" spans="1:23" x14ac:dyDescent="0.3">
      <c r="A25" s="18">
        <f t="shared" si="18"/>
        <v>13</v>
      </c>
      <c r="B25" s="74">
        <v>23818.48</v>
      </c>
      <c r="C25" s="75"/>
      <c r="D25" s="74">
        <f t="shared" si="0"/>
        <v>32698.009343999998</v>
      </c>
      <c r="E25" s="78">
        <f t="shared" si="1"/>
        <v>810.56247893524767</v>
      </c>
      <c r="F25" s="74">
        <f t="shared" si="2"/>
        <v>2724.834112</v>
      </c>
      <c r="G25" s="78">
        <f t="shared" si="3"/>
        <v>67.546873244603972</v>
      </c>
      <c r="H25" s="74">
        <f t="shared" si="4"/>
        <v>0</v>
      </c>
      <c r="I25" s="78">
        <f t="shared" si="5"/>
        <v>0</v>
      </c>
      <c r="J25" s="74">
        <f t="shared" si="6"/>
        <v>0</v>
      </c>
      <c r="K25" s="78">
        <f t="shared" si="7"/>
        <v>0</v>
      </c>
      <c r="L25" s="95">
        <f t="shared" si="8"/>
        <v>16.547575578947367</v>
      </c>
      <c r="M25" s="96">
        <f t="shared" si="9"/>
        <v>0.41020368367168403</v>
      </c>
      <c r="N25" s="95">
        <f t="shared" si="10"/>
        <v>8.2737877894736833</v>
      </c>
      <c r="O25" s="96">
        <f t="shared" si="11"/>
        <v>0.20510184183584201</v>
      </c>
      <c r="P25" s="95">
        <f t="shared" si="12"/>
        <v>3.3095151157894733</v>
      </c>
      <c r="Q25" s="96">
        <f t="shared" si="13"/>
        <v>8.2040736734336803E-2</v>
      </c>
      <c r="R25" s="25">
        <f t="shared" si="14"/>
        <v>16.54757557894737</v>
      </c>
      <c r="S25" s="25">
        <f t="shared" si="15"/>
        <v>0.41020368367168414</v>
      </c>
      <c r="T25" s="95">
        <f t="shared" si="16"/>
        <v>15.720196799999998</v>
      </c>
      <c r="U25" s="96">
        <f t="shared" si="17"/>
        <v>0.38969349948809984</v>
      </c>
      <c r="W25" s="50"/>
    </row>
    <row r="26" spans="1:23" x14ac:dyDescent="0.3">
      <c r="A26" s="18">
        <f t="shared" si="18"/>
        <v>14</v>
      </c>
      <c r="B26" s="74">
        <v>24814.7</v>
      </c>
      <c r="C26" s="75"/>
      <c r="D26" s="74">
        <f t="shared" si="0"/>
        <v>34065.620159999999</v>
      </c>
      <c r="E26" s="78">
        <f t="shared" si="1"/>
        <v>844.4646655048723</v>
      </c>
      <c r="F26" s="74">
        <f t="shared" si="2"/>
        <v>2838.8016800000005</v>
      </c>
      <c r="G26" s="78">
        <f t="shared" si="3"/>
        <v>70.372055458739368</v>
      </c>
      <c r="H26" s="74">
        <f t="shared" si="4"/>
        <v>0</v>
      </c>
      <c r="I26" s="78">
        <f t="shared" si="5"/>
        <v>0</v>
      </c>
      <c r="J26" s="74">
        <f t="shared" si="6"/>
        <v>0</v>
      </c>
      <c r="K26" s="78">
        <f t="shared" si="7"/>
        <v>0</v>
      </c>
      <c r="L26" s="95">
        <f t="shared" si="8"/>
        <v>17.239686315789474</v>
      </c>
      <c r="M26" s="96">
        <f t="shared" si="9"/>
        <v>0.42736066068060341</v>
      </c>
      <c r="N26" s="95">
        <f t="shared" si="10"/>
        <v>8.6198431578947368</v>
      </c>
      <c r="O26" s="96">
        <f t="shared" si="11"/>
        <v>0.21368033034030171</v>
      </c>
      <c r="P26" s="95">
        <f t="shared" si="12"/>
        <v>3.4479372631578946</v>
      </c>
      <c r="Q26" s="96">
        <f t="shared" si="13"/>
        <v>8.5472132136120677E-2</v>
      </c>
      <c r="R26" s="25">
        <f t="shared" si="14"/>
        <v>17.239686315789477</v>
      </c>
      <c r="S26" s="25">
        <f t="shared" si="15"/>
        <v>0.42736066068060352</v>
      </c>
      <c r="T26" s="95">
        <f t="shared" si="16"/>
        <v>16.377701999999999</v>
      </c>
      <c r="U26" s="96">
        <f t="shared" si="17"/>
        <v>0.40599262764657323</v>
      </c>
      <c r="W26" s="50"/>
    </row>
    <row r="27" spans="1:23" x14ac:dyDescent="0.3">
      <c r="A27" s="18">
        <f t="shared" si="18"/>
        <v>15</v>
      </c>
      <c r="B27" s="74">
        <v>24814.7</v>
      </c>
      <c r="C27" s="75"/>
      <c r="D27" s="74">
        <f t="shared" si="0"/>
        <v>34065.620159999999</v>
      </c>
      <c r="E27" s="78">
        <f t="shared" si="1"/>
        <v>844.4646655048723</v>
      </c>
      <c r="F27" s="74">
        <f t="shared" si="2"/>
        <v>2838.8016800000005</v>
      </c>
      <c r="G27" s="78">
        <f t="shared" si="3"/>
        <v>70.372055458739368</v>
      </c>
      <c r="H27" s="74">
        <f t="shared" si="4"/>
        <v>0</v>
      </c>
      <c r="I27" s="78">
        <f t="shared" si="5"/>
        <v>0</v>
      </c>
      <c r="J27" s="74">
        <f t="shared" si="6"/>
        <v>0</v>
      </c>
      <c r="K27" s="78">
        <f t="shared" si="7"/>
        <v>0</v>
      </c>
      <c r="L27" s="95">
        <f t="shared" si="8"/>
        <v>17.239686315789474</v>
      </c>
      <c r="M27" s="96">
        <f t="shared" si="9"/>
        <v>0.42736066068060341</v>
      </c>
      <c r="N27" s="95">
        <f t="shared" si="10"/>
        <v>8.6198431578947368</v>
      </c>
      <c r="O27" s="96">
        <f t="shared" si="11"/>
        <v>0.21368033034030171</v>
      </c>
      <c r="P27" s="95">
        <f t="shared" si="12"/>
        <v>3.4479372631578946</v>
      </c>
      <c r="Q27" s="96">
        <f t="shared" si="13"/>
        <v>8.5472132136120677E-2</v>
      </c>
      <c r="R27" s="25">
        <f t="shared" si="14"/>
        <v>17.239686315789477</v>
      </c>
      <c r="S27" s="25">
        <f t="shared" si="15"/>
        <v>0.42736066068060352</v>
      </c>
      <c r="T27" s="95">
        <f t="shared" si="16"/>
        <v>16.377701999999999</v>
      </c>
      <c r="U27" s="96">
        <f t="shared" si="17"/>
        <v>0.40599262764657323</v>
      </c>
      <c r="W27" s="50"/>
    </row>
    <row r="28" spans="1:23" x14ac:dyDescent="0.3">
      <c r="A28" s="18">
        <f t="shared" si="18"/>
        <v>16</v>
      </c>
      <c r="B28" s="74">
        <v>25810.92</v>
      </c>
      <c r="C28" s="75"/>
      <c r="D28" s="74">
        <f t="shared" si="0"/>
        <v>35433.230975999999</v>
      </c>
      <c r="E28" s="78">
        <f t="shared" si="1"/>
        <v>878.36685207449693</v>
      </c>
      <c r="F28" s="74">
        <f t="shared" si="2"/>
        <v>2952.7692480000001</v>
      </c>
      <c r="G28" s="78">
        <f t="shared" si="3"/>
        <v>73.197237672874749</v>
      </c>
      <c r="H28" s="74">
        <f t="shared" si="4"/>
        <v>0</v>
      </c>
      <c r="I28" s="78">
        <f t="shared" si="5"/>
        <v>0</v>
      </c>
      <c r="J28" s="74">
        <f t="shared" si="6"/>
        <v>0</v>
      </c>
      <c r="K28" s="78">
        <f t="shared" si="7"/>
        <v>0</v>
      </c>
      <c r="L28" s="95">
        <f t="shared" si="8"/>
        <v>17.931797052631577</v>
      </c>
      <c r="M28" s="96">
        <f t="shared" si="9"/>
        <v>0.44451763768952268</v>
      </c>
      <c r="N28" s="95">
        <f t="shared" si="10"/>
        <v>8.9658985263157884</v>
      </c>
      <c r="O28" s="96">
        <f t="shared" si="11"/>
        <v>0.22225881884476134</v>
      </c>
      <c r="P28" s="95">
        <f t="shared" si="12"/>
        <v>3.5863594105263155</v>
      </c>
      <c r="Q28" s="96">
        <f t="shared" si="13"/>
        <v>8.8903527537904536E-2</v>
      </c>
      <c r="R28" s="25">
        <f t="shared" si="14"/>
        <v>17.93179705263158</v>
      </c>
      <c r="S28" s="25">
        <f t="shared" si="15"/>
        <v>0.44451763768952279</v>
      </c>
      <c r="T28" s="95">
        <f t="shared" si="16"/>
        <v>17.035207199999999</v>
      </c>
      <c r="U28" s="96">
        <f t="shared" si="17"/>
        <v>0.42229175580504658</v>
      </c>
      <c r="W28" s="50"/>
    </row>
    <row r="29" spans="1:23" x14ac:dyDescent="0.3">
      <c r="A29" s="18">
        <f t="shared" si="18"/>
        <v>17</v>
      </c>
      <c r="B29" s="74">
        <v>25810.92</v>
      </c>
      <c r="C29" s="75"/>
      <c r="D29" s="74">
        <f t="shared" si="0"/>
        <v>35433.230975999999</v>
      </c>
      <c r="E29" s="78">
        <f t="shared" si="1"/>
        <v>878.36685207449693</v>
      </c>
      <c r="F29" s="74">
        <f t="shared" si="2"/>
        <v>2952.7692480000001</v>
      </c>
      <c r="G29" s="78">
        <f t="shared" si="3"/>
        <v>73.197237672874749</v>
      </c>
      <c r="H29" s="74">
        <f t="shared" si="4"/>
        <v>0</v>
      </c>
      <c r="I29" s="78">
        <f t="shared" si="5"/>
        <v>0</v>
      </c>
      <c r="J29" s="74">
        <f t="shared" si="6"/>
        <v>0</v>
      </c>
      <c r="K29" s="78">
        <f t="shared" si="7"/>
        <v>0</v>
      </c>
      <c r="L29" s="95">
        <f t="shared" si="8"/>
        <v>17.931797052631577</v>
      </c>
      <c r="M29" s="96">
        <f t="shared" si="9"/>
        <v>0.44451763768952268</v>
      </c>
      <c r="N29" s="95">
        <f t="shared" si="10"/>
        <v>8.9658985263157884</v>
      </c>
      <c r="O29" s="96">
        <f t="shared" si="11"/>
        <v>0.22225881884476134</v>
      </c>
      <c r="P29" s="95">
        <f t="shared" si="12"/>
        <v>3.5863594105263155</v>
      </c>
      <c r="Q29" s="96">
        <f t="shared" si="13"/>
        <v>8.8903527537904536E-2</v>
      </c>
      <c r="R29" s="25">
        <f t="shared" si="14"/>
        <v>17.93179705263158</v>
      </c>
      <c r="S29" s="25">
        <f t="shared" si="15"/>
        <v>0.44451763768952279</v>
      </c>
      <c r="T29" s="95">
        <f t="shared" si="16"/>
        <v>17.035207199999999</v>
      </c>
      <c r="U29" s="96">
        <f t="shared" si="17"/>
        <v>0.42229175580504658</v>
      </c>
      <c r="W29" s="50"/>
    </row>
    <row r="30" spans="1:23" x14ac:dyDescent="0.3">
      <c r="A30" s="18">
        <f t="shared" si="18"/>
        <v>18</v>
      </c>
      <c r="B30" s="74">
        <v>26807.15</v>
      </c>
      <c r="C30" s="75"/>
      <c r="D30" s="74">
        <f t="shared" si="0"/>
        <v>36800.855520000005</v>
      </c>
      <c r="E30" s="78">
        <f t="shared" si="1"/>
        <v>912.26937895235255</v>
      </c>
      <c r="F30" s="74">
        <f t="shared" si="2"/>
        <v>3066.7379600000004</v>
      </c>
      <c r="G30" s="78">
        <f t="shared" si="3"/>
        <v>76.02244824602937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18.623914736842107</v>
      </c>
      <c r="M30" s="96">
        <f t="shared" si="9"/>
        <v>0.46167478691920671</v>
      </c>
      <c r="N30" s="95">
        <f t="shared" si="10"/>
        <v>9.3119573684210533</v>
      </c>
      <c r="O30" s="96">
        <f t="shared" si="11"/>
        <v>0.23083739345960336</v>
      </c>
      <c r="P30" s="95">
        <f t="shared" si="12"/>
        <v>3.7247829473684213</v>
      </c>
      <c r="Q30" s="96">
        <f t="shared" si="13"/>
        <v>9.2334957383841343E-2</v>
      </c>
      <c r="R30" s="25">
        <f t="shared" si="14"/>
        <v>18.623914736842107</v>
      </c>
      <c r="S30" s="25">
        <f t="shared" si="15"/>
        <v>0.46167478691920671</v>
      </c>
      <c r="T30" s="95">
        <f t="shared" si="16"/>
        <v>17.692719000000004</v>
      </c>
      <c r="U30" s="96">
        <f t="shared" si="17"/>
        <v>0.43859104757324641</v>
      </c>
      <c r="W30" s="50"/>
    </row>
    <row r="31" spans="1:23" x14ac:dyDescent="0.3">
      <c r="A31" s="18">
        <f t="shared" si="18"/>
        <v>19</v>
      </c>
      <c r="B31" s="74">
        <v>26807.15</v>
      </c>
      <c r="C31" s="75"/>
      <c r="D31" s="74">
        <f t="shared" si="0"/>
        <v>36800.855520000005</v>
      </c>
      <c r="E31" s="78">
        <f t="shared" si="1"/>
        <v>912.26937895235255</v>
      </c>
      <c r="F31" s="74">
        <f t="shared" si="2"/>
        <v>3066.7379600000004</v>
      </c>
      <c r="G31" s="78">
        <f t="shared" si="3"/>
        <v>76.02244824602937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18.623914736842107</v>
      </c>
      <c r="M31" s="96">
        <f t="shared" si="9"/>
        <v>0.46167478691920671</v>
      </c>
      <c r="N31" s="95">
        <f t="shared" si="10"/>
        <v>9.3119573684210533</v>
      </c>
      <c r="O31" s="96">
        <f t="shared" si="11"/>
        <v>0.23083739345960336</v>
      </c>
      <c r="P31" s="95">
        <f t="shared" si="12"/>
        <v>3.7247829473684213</v>
      </c>
      <c r="Q31" s="96">
        <f t="shared" si="13"/>
        <v>9.2334957383841343E-2</v>
      </c>
      <c r="R31" s="25">
        <f t="shared" si="14"/>
        <v>18.623914736842107</v>
      </c>
      <c r="S31" s="25">
        <f t="shared" si="15"/>
        <v>0.46167478691920671</v>
      </c>
      <c r="T31" s="95">
        <f t="shared" si="16"/>
        <v>17.692719000000004</v>
      </c>
      <c r="U31" s="96">
        <f t="shared" si="17"/>
        <v>0.43859104757324641</v>
      </c>
      <c r="W31" s="50"/>
    </row>
    <row r="32" spans="1:23" x14ac:dyDescent="0.3">
      <c r="A32" s="18">
        <f t="shared" si="18"/>
        <v>20</v>
      </c>
      <c r="B32" s="74">
        <v>27803.37</v>
      </c>
      <c r="C32" s="75"/>
      <c r="D32" s="74">
        <f t="shared" si="0"/>
        <v>38168.466335999998</v>
      </c>
      <c r="E32" s="78">
        <f t="shared" si="1"/>
        <v>946.17156552197696</v>
      </c>
      <c r="F32" s="74">
        <f t="shared" si="2"/>
        <v>3180.7055279999995</v>
      </c>
      <c r="G32" s="78">
        <f t="shared" si="3"/>
        <v>78.847630460164737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19.31602547368421</v>
      </c>
      <c r="M32" s="96">
        <f t="shared" si="9"/>
        <v>0.47883176392812599</v>
      </c>
      <c r="N32" s="95">
        <f t="shared" si="10"/>
        <v>9.6580127368421049</v>
      </c>
      <c r="O32" s="96">
        <f t="shared" si="11"/>
        <v>0.23941588196406299</v>
      </c>
      <c r="P32" s="95">
        <f t="shared" si="12"/>
        <v>3.8632050947368421</v>
      </c>
      <c r="Q32" s="96">
        <f t="shared" si="13"/>
        <v>9.5766352785625203E-2</v>
      </c>
      <c r="R32" s="25">
        <f t="shared" si="14"/>
        <v>19.316025473684206</v>
      </c>
      <c r="S32" s="25">
        <f t="shared" si="15"/>
        <v>0.47883176392812593</v>
      </c>
      <c r="T32" s="95">
        <f t="shared" si="16"/>
        <v>18.3502242</v>
      </c>
      <c r="U32" s="96">
        <f t="shared" si="17"/>
        <v>0.45489017573171969</v>
      </c>
      <c r="W32" s="50"/>
    </row>
    <row r="33" spans="1:23" x14ac:dyDescent="0.3">
      <c r="A33" s="18">
        <f t="shared" si="18"/>
        <v>21</v>
      </c>
      <c r="B33" s="74">
        <v>27803.37</v>
      </c>
      <c r="C33" s="75"/>
      <c r="D33" s="74">
        <f t="shared" si="0"/>
        <v>38168.466335999998</v>
      </c>
      <c r="E33" s="78">
        <f t="shared" si="1"/>
        <v>946.17156552197696</v>
      </c>
      <c r="F33" s="74">
        <f t="shared" si="2"/>
        <v>3180.7055279999995</v>
      </c>
      <c r="G33" s="78">
        <f t="shared" si="3"/>
        <v>78.847630460164737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19.31602547368421</v>
      </c>
      <c r="M33" s="96">
        <f t="shared" si="9"/>
        <v>0.47883176392812599</v>
      </c>
      <c r="N33" s="95">
        <f t="shared" si="10"/>
        <v>9.6580127368421049</v>
      </c>
      <c r="O33" s="96">
        <f t="shared" si="11"/>
        <v>0.23941588196406299</v>
      </c>
      <c r="P33" s="95">
        <f t="shared" si="12"/>
        <v>3.8632050947368421</v>
      </c>
      <c r="Q33" s="96">
        <f t="shared" si="13"/>
        <v>9.5766352785625203E-2</v>
      </c>
      <c r="R33" s="25">
        <f t="shared" si="14"/>
        <v>19.316025473684206</v>
      </c>
      <c r="S33" s="25">
        <f t="shared" si="15"/>
        <v>0.47883176392812593</v>
      </c>
      <c r="T33" s="95">
        <f t="shared" si="16"/>
        <v>18.3502242</v>
      </c>
      <c r="U33" s="96">
        <f t="shared" si="17"/>
        <v>0.45489017573171969</v>
      </c>
      <c r="W33" s="50"/>
    </row>
    <row r="34" spans="1:23" x14ac:dyDescent="0.3">
      <c r="A34" s="18">
        <f t="shared" si="18"/>
        <v>22</v>
      </c>
      <c r="B34" s="74">
        <v>28799.59</v>
      </c>
      <c r="C34" s="75"/>
      <c r="D34" s="74">
        <f t="shared" si="0"/>
        <v>39536.077151999998</v>
      </c>
      <c r="E34" s="78">
        <f t="shared" si="1"/>
        <v>980.07375209160159</v>
      </c>
      <c r="F34" s="74">
        <f t="shared" si="2"/>
        <v>3294.673096</v>
      </c>
      <c r="G34" s="78">
        <f t="shared" si="3"/>
        <v>81.672812674300133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20.008136210526313</v>
      </c>
      <c r="M34" s="96">
        <f t="shared" si="9"/>
        <v>0.49598874093704531</v>
      </c>
      <c r="N34" s="95">
        <f t="shared" si="10"/>
        <v>10.004068105263157</v>
      </c>
      <c r="O34" s="96">
        <f t="shared" si="11"/>
        <v>0.24799437046852266</v>
      </c>
      <c r="P34" s="95">
        <f t="shared" si="12"/>
        <v>4.001627242105263</v>
      </c>
      <c r="Q34" s="96">
        <f t="shared" si="13"/>
        <v>9.9197748187409063E-2</v>
      </c>
      <c r="R34" s="25">
        <f t="shared" si="14"/>
        <v>20.008136210526317</v>
      </c>
      <c r="S34" s="25">
        <f t="shared" si="15"/>
        <v>0.49598874093704537</v>
      </c>
      <c r="T34" s="95">
        <f t="shared" si="16"/>
        <v>19.007729399999999</v>
      </c>
      <c r="U34" s="96">
        <f t="shared" si="17"/>
        <v>0.47118930389019303</v>
      </c>
      <c r="W34" s="50"/>
    </row>
    <row r="35" spans="1:23" x14ac:dyDescent="0.3">
      <c r="A35" s="18">
        <f t="shared" si="18"/>
        <v>23</v>
      </c>
      <c r="B35" s="74">
        <v>29795.82</v>
      </c>
      <c r="C35" s="75"/>
      <c r="D35" s="74">
        <f t="shared" si="0"/>
        <v>40903.701696000004</v>
      </c>
      <c r="E35" s="78">
        <f t="shared" si="1"/>
        <v>1013.9762789694571</v>
      </c>
      <c r="F35" s="74">
        <f t="shared" si="2"/>
        <v>3408.6418080000003</v>
      </c>
      <c r="G35" s="78">
        <f t="shared" si="3"/>
        <v>84.498023247454768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20.700253894736843</v>
      </c>
      <c r="M35" s="96">
        <f t="shared" si="9"/>
        <v>0.51314589016672929</v>
      </c>
      <c r="N35" s="95">
        <f t="shared" si="10"/>
        <v>10.350126947368421</v>
      </c>
      <c r="O35" s="96">
        <f t="shared" si="11"/>
        <v>0.25657294508336465</v>
      </c>
      <c r="P35" s="95">
        <f t="shared" si="12"/>
        <v>4.1400507789473684</v>
      </c>
      <c r="Q35" s="96">
        <f t="shared" si="13"/>
        <v>0.10262917803334586</v>
      </c>
      <c r="R35" s="25">
        <f t="shared" si="14"/>
        <v>20.700253894736843</v>
      </c>
      <c r="S35" s="25">
        <f t="shared" si="15"/>
        <v>0.51314589016672929</v>
      </c>
      <c r="T35" s="95">
        <f t="shared" si="16"/>
        <v>19.665241200000001</v>
      </c>
      <c r="U35" s="96">
        <f t="shared" si="17"/>
        <v>0.48748859565839281</v>
      </c>
      <c r="W35" s="50"/>
    </row>
    <row r="36" spans="1:23" x14ac:dyDescent="0.3">
      <c r="A36" s="18">
        <f t="shared" si="18"/>
        <v>24</v>
      </c>
      <c r="B36" s="74">
        <v>30792.04</v>
      </c>
      <c r="C36" s="75"/>
      <c r="D36" s="74">
        <f t="shared" si="0"/>
        <v>42271.312512000004</v>
      </c>
      <c r="E36" s="78">
        <f t="shared" si="1"/>
        <v>1047.8784655390818</v>
      </c>
      <c r="F36" s="74">
        <f t="shared" si="2"/>
        <v>3522.6093760000003</v>
      </c>
      <c r="G36" s="78">
        <f t="shared" si="3"/>
        <v>87.323205461590149</v>
      </c>
      <c r="H36" s="74">
        <f t="shared" si="4"/>
        <v>0</v>
      </c>
      <c r="I36" s="78">
        <f t="shared" si="5"/>
        <v>0</v>
      </c>
      <c r="J36" s="74">
        <f t="shared" si="6"/>
        <v>0</v>
      </c>
      <c r="K36" s="78">
        <f t="shared" si="7"/>
        <v>0</v>
      </c>
      <c r="L36" s="95">
        <f t="shared" si="8"/>
        <v>21.39236463157895</v>
      </c>
      <c r="M36" s="96">
        <f t="shared" si="9"/>
        <v>0.53030286717564867</v>
      </c>
      <c r="N36" s="95">
        <f t="shared" si="10"/>
        <v>10.696182315789475</v>
      </c>
      <c r="O36" s="96">
        <f t="shared" si="11"/>
        <v>0.26515143358782434</v>
      </c>
      <c r="P36" s="95">
        <f t="shared" si="12"/>
        <v>4.2784729263157901</v>
      </c>
      <c r="Q36" s="96">
        <f t="shared" si="13"/>
        <v>0.10606057343512974</v>
      </c>
      <c r="R36" s="25">
        <f t="shared" si="14"/>
        <v>21.39236463157895</v>
      </c>
      <c r="S36" s="25">
        <f t="shared" si="15"/>
        <v>0.53030286717564867</v>
      </c>
      <c r="T36" s="95">
        <f t="shared" si="16"/>
        <v>20.322746400000003</v>
      </c>
      <c r="U36" s="96">
        <f t="shared" si="17"/>
        <v>0.50378772381686621</v>
      </c>
      <c r="W36" s="50"/>
    </row>
    <row r="37" spans="1:23" x14ac:dyDescent="0.3">
      <c r="A37" s="18">
        <f t="shared" si="18"/>
        <v>25</v>
      </c>
      <c r="B37" s="74">
        <v>30792.04</v>
      </c>
      <c r="C37" s="75"/>
      <c r="D37" s="74">
        <f t="shared" si="0"/>
        <v>42271.312512000004</v>
      </c>
      <c r="E37" s="78">
        <f t="shared" si="1"/>
        <v>1047.8784655390818</v>
      </c>
      <c r="F37" s="74">
        <f t="shared" si="2"/>
        <v>3522.6093760000003</v>
      </c>
      <c r="G37" s="78">
        <f t="shared" si="3"/>
        <v>87.323205461590149</v>
      </c>
      <c r="H37" s="74">
        <f t="shared" si="4"/>
        <v>0</v>
      </c>
      <c r="I37" s="78">
        <f t="shared" si="5"/>
        <v>0</v>
      </c>
      <c r="J37" s="74">
        <f t="shared" si="6"/>
        <v>0</v>
      </c>
      <c r="K37" s="78">
        <f t="shared" si="7"/>
        <v>0</v>
      </c>
      <c r="L37" s="95">
        <f t="shared" si="8"/>
        <v>21.39236463157895</v>
      </c>
      <c r="M37" s="96">
        <f t="shared" si="9"/>
        <v>0.53030286717564867</v>
      </c>
      <c r="N37" s="95">
        <f t="shared" si="10"/>
        <v>10.696182315789475</v>
      </c>
      <c r="O37" s="96">
        <f t="shared" si="11"/>
        <v>0.26515143358782434</v>
      </c>
      <c r="P37" s="95">
        <f t="shared" si="12"/>
        <v>4.2784729263157901</v>
      </c>
      <c r="Q37" s="96">
        <f t="shared" si="13"/>
        <v>0.10606057343512974</v>
      </c>
      <c r="R37" s="25">
        <f t="shared" si="14"/>
        <v>21.39236463157895</v>
      </c>
      <c r="S37" s="25">
        <f t="shared" si="15"/>
        <v>0.53030286717564867</v>
      </c>
      <c r="T37" s="95">
        <f t="shared" si="16"/>
        <v>20.322746400000003</v>
      </c>
      <c r="U37" s="96">
        <f t="shared" si="17"/>
        <v>0.50378772381686621</v>
      </c>
      <c r="W37" s="50"/>
    </row>
    <row r="38" spans="1:23" x14ac:dyDescent="0.3">
      <c r="A38" s="18">
        <f t="shared" si="18"/>
        <v>26</v>
      </c>
      <c r="B38" s="74">
        <v>30792.04</v>
      </c>
      <c r="C38" s="75"/>
      <c r="D38" s="74">
        <f t="shared" si="0"/>
        <v>42271.312512000004</v>
      </c>
      <c r="E38" s="78">
        <f t="shared" si="1"/>
        <v>1047.8784655390818</v>
      </c>
      <c r="F38" s="74">
        <f t="shared" si="2"/>
        <v>3522.6093760000003</v>
      </c>
      <c r="G38" s="78">
        <f t="shared" si="3"/>
        <v>87.323205461590149</v>
      </c>
      <c r="H38" s="74">
        <f t="shared" si="4"/>
        <v>0</v>
      </c>
      <c r="I38" s="78">
        <f t="shared" si="5"/>
        <v>0</v>
      </c>
      <c r="J38" s="74">
        <f t="shared" si="6"/>
        <v>0</v>
      </c>
      <c r="K38" s="78">
        <f t="shared" si="7"/>
        <v>0</v>
      </c>
      <c r="L38" s="95">
        <f t="shared" si="8"/>
        <v>21.39236463157895</v>
      </c>
      <c r="M38" s="96">
        <f t="shared" si="9"/>
        <v>0.53030286717564867</v>
      </c>
      <c r="N38" s="95">
        <f t="shared" si="10"/>
        <v>10.696182315789475</v>
      </c>
      <c r="O38" s="96">
        <f t="shared" si="11"/>
        <v>0.26515143358782434</v>
      </c>
      <c r="P38" s="95">
        <f t="shared" si="12"/>
        <v>4.2784729263157901</v>
      </c>
      <c r="Q38" s="96">
        <f t="shared" si="13"/>
        <v>0.10606057343512974</v>
      </c>
      <c r="R38" s="25">
        <f t="shared" si="14"/>
        <v>21.39236463157895</v>
      </c>
      <c r="S38" s="25">
        <f t="shared" si="15"/>
        <v>0.53030286717564867</v>
      </c>
      <c r="T38" s="95">
        <f t="shared" si="16"/>
        <v>20.322746400000003</v>
      </c>
      <c r="U38" s="96">
        <f t="shared" si="17"/>
        <v>0.50378772381686621</v>
      </c>
      <c r="W38" s="50"/>
    </row>
    <row r="39" spans="1:23" x14ac:dyDescent="0.3">
      <c r="A39" s="18">
        <f t="shared" si="18"/>
        <v>27</v>
      </c>
      <c r="B39" s="74">
        <v>30792.04</v>
      </c>
      <c r="C39" s="75"/>
      <c r="D39" s="74">
        <f t="shared" si="0"/>
        <v>42271.312512000004</v>
      </c>
      <c r="E39" s="78">
        <f t="shared" si="1"/>
        <v>1047.8784655390818</v>
      </c>
      <c r="F39" s="74">
        <f t="shared" si="2"/>
        <v>3522.6093760000003</v>
      </c>
      <c r="G39" s="78">
        <f t="shared" si="3"/>
        <v>87.323205461590149</v>
      </c>
      <c r="H39" s="74">
        <f t="shared" si="4"/>
        <v>0</v>
      </c>
      <c r="I39" s="78">
        <f t="shared" si="5"/>
        <v>0</v>
      </c>
      <c r="J39" s="74">
        <f t="shared" si="6"/>
        <v>0</v>
      </c>
      <c r="K39" s="78">
        <f t="shared" si="7"/>
        <v>0</v>
      </c>
      <c r="L39" s="95">
        <f t="shared" si="8"/>
        <v>21.39236463157895</v>
      </c>
      <c r="M39" s="96">
        <f t="shared" si="9"/>
        <v>0.53030286717564867</v>
      </c>
      <c r="N39" s="95">
        <f t="shared" si="10"/>
        <v>10.696182315789475</v>
      </c>
      <c r="O39" s="96">
        <f t="shared" si="11"/>
        <v>0.26515143358782434</v>
      </c>
      <c r="P39" s="95">
        <f t="shared" si="12"/>
        <v>4.2784729263157901</v>
      </c>
      <c r="Q39" s="96">
        <f t="shared" si="13"/>
        <v>0.10606057343512974</v>
      </c>
      <c r="R39" s="25">
        <f t="shared" si="14"/>
        <v>21.39236463157895</v>
      </c>
      <c r="S39" s="25">
        <f t="shared" si="15"/>
        <v>0.53030286717564867</v>
      </c>
      <c r="T39" s="95">
        <f t="shared" si="16"/>
        <v>20.322746400000003</v>
      </c>
      <c r="U39" s="96">
        <f t="shared" si="17"/>
        <v>0.50378772381686621</v>
      </c>
      <c r="W39" s="50"/>
    </row>
    <row r="40" spans="1:23" x14ac:dyDescent="0.3">
      <c r="A40" s="26"/>
      <c r="B40" s="76"/>
      <c r="C40" s="77"/>
      <c r="D40" s="76"/>
      <c r="E40" s="77"/>
      <c r="F40" s="76"/>
      <c r="G40" s="77"/>
      <c r="H40" s="76"/>
      <c r="I40" s="77"/>
      <c r="J40" s="76"/>
      <c r="K40" s="77"/>
      <c r="L40" s="76"/>
      <c r="M40" s="77"/>
      <c r="N40" s="76"/>
      <c r="O40" s="77"/>
      <c r="P40" s="76"/>
      <c r="Q40" s="77"/>
      <c r="R40" s="26"/>
      <c r="S40" s="26"/>
      <c r="T40" s="76"/>
      <c r="U40" s="77"/>
    </row>
  </sheetData>
  <dataConsolidate/>
  <mergeCells count="286">
    <mergeCell ref="L8:Q8"/>
    <mergeCell ref="B8:E8"/>
    <mergeCell ref="B10:C10"/>
    <mergeCell ref="P10:Q10"/>
    <mergeCell ref="F9:G9"/>
    <mergeCell ref="L13:M13"/>
    <mergeCell ref="B20:C20"/>
    <mergeCell ref="B15:C15"/>
    <mergeCell ref="B16:C16"/>
    <mergeCell ref="D12:E12"/>
    <mergeCell ref="D13:E13"/>
    <mergeCell ref="D14:E14"/>
    <mergeCell ref="D15:E15"/>
    <mergeCell ref="D16:E16"/>
    <mergeCell ref="H8:I8"/>
    <mergeCell ref="J8:K8"/>
    <mergeCell ref="J9:K9"/>
    <mergeCell ref="L9:Q9"/>
    <mergeCell ref="D11:E11"/>
    <mergeCell ref="B9:C9"/>
    <mergeCell ref="D9:E9"/>
    <mergeCell ref="D10:E10"/>
    <mergeCell ref="B11:C11"/>
    <mergeCell ref="J10:K10"/>
    <mergeCell ref="B21:C21"/>
    <mergeCell ref="B30:C30"/>
    <mergeCell ref="B31:C31"/>
    <mergeCell ref="B24:C24"/>
    <mergeCell ref="D17:E17"/>
    <mergeCell ref="D18:E18"/>
    <mergeCell ref="B39:C39"/>
    <mergeCell ref="B32:C32"/>
    <mergeCell ref="B33:C33"/>
    <mergeCell ref="B34:C34"/>
    <mergeCell ref="B35:C35"/>
    <mergeCell ref="B36:C36"/>
    <mergeCell ref="D19:E19"/>
    <mergeCell ref="D20:E20"/>
    <mergeCell ref="D21:E21"/>
    <mergeCell ref="D22:E22"/>
    <mergeCell ref="B29:C29"/>
    <mergeCell ref="B17:C17"/>
    <mergeCell ref="B18:C18"/>
    <mergeCell ref="B19:C19"/>
    <mergeCell ref="B25:C25"/>
    <mergeCell ref="B26:C26"/>
    <mergeCell ref="B22:C22"/>
    <mergeCell ref="B23:C23"/>
    <mergeCell ref="B27:C27"/>
    <mergeCell ref="B28:C28"/>
    <mergeCell ref="D23:E23"/>
    <mergeCell ref="D24:E24"/>
    <mergeCell ref="D25:E25"/>
    <mergeCell ref="D26:E26"/>
    <mergeCell ref="D27:E27"/>
    <mergeCell ref="D28:E28"/>
    <mergeCell ref="B40:C40"/>
    <mergeCell ref="D29:E29"/>
    <mergeCell ref="D30:E30"/>
    <mergeCell ref="D31:E31"/>
    <mergeCell ref="D32:E32"/>
    <mergeCell ref="D37:E37"/>
    <mergeCell ref="D38:E38"/>
    <mergeCell ref="D39:E39"/>
    <mergeCell ref="D40:E40"/>
    <mergeCell ref="D33:E33"/>
    <mergeCell ref="D34:E34"/>
    <mergeCell ref="D35:E35"/>
    <mergeCell ref="D36:E36"/>
    <mergeCell ref="B37:C37"/>
    <mergeCell ref="B38:C38"/>
    <mergeCell ref="F12:G12"/>
    <mergeCell ref="F13:G13"/>
    <mergeCell ref="F14:G14"/>
    <mergeCell ref="J11:K11"/>
    <mergeCell ref="B12:C12"/>
    <mergeCell ref="B13:C13"/>
    <mergeCell ref="B14:C14"/>
    <mergeCell ref="T9:U9"/>
    <mergeCell ref="L14:M14"/>
    <mergeCell ref="P11:Q11"/>
    <mergeCell ref="T11:U11"/>
    <mergeCell ref="H9:I9"/>
    <mergeCell ref="H10:I10"/>
    <mergeCell ref="T12:U12"/>
    <mergeCell ref="T13:U13"/>
    <mergeCell ref="T14:U14"/>
    <mergeCell ref="L11:M11"/>
    <mergeCell ref="N11:O11"/>
    <mergeCell ref="L20:M20"/>
    <mergeCell ref="L21:M21"/>
    <mergeCell ref="L12:M12"/>
    <mergeCell ref="L15:M15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L16:M16"/>
    <mergeCell ref="L17:M17"/>
    <mergeCell ref="L18:M18"/>
    <mergeCell ref="L19:M19"/>
    <mergeCell ref="N21:O21"/>
    <mergeCell ref="F22:G22"/>
    <mergeCell ref="F15:G15"/>
    <mergeCell ref="F16:G16"/>
    <mergeCell ref="F17:G17"/>
    <mergeCell ref="F18:G18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35:G35"/>
    <mergeCell ref="F36:G36"/>
    <mergeCell ref="F37:G37"/>
    <mergeCell ref="F38:G38"/>
    <mergeCell ref="F31:G31"/>
    <mergeCell ref="F32:G32"/>
    <mergeCell ref="F33:G33"/>
    <mergeCell ref="F34:G34"/>
    <mergeCell ref="F39:G39"/>
    <mergeCell ref="F40:G40"/>
    <mergeCell ref="F11:G11"/>
    <mergeCell ref="H11:I11"/>
    <mergeCell ref="H12:I12"/>
    <mergeCell ref="H13:I13"/>
    <mergeCell ref="H14:I14"/>
    <mergeCell ref="H15:I15"/>
    <mergeCell ref="H18:I18"/>
    <mergeCell ref="H19:I19"/>
    <mergeCell ref="H20:I20"/>
    <mergeCell ref="H21:I21"/>
    <mergeCell ref="H16:I16"/>
    <mergeCell ref="H17:I17"/>
    <mergeCell ref="H26:I26"/>
    <mergeCell ref="H27:I27"/>
    <mergeCell ref="H28:I28"/>
    <mergeCell ref="H29:I29"/>
    <mergeCell ref="H22:I22"/>
    <mergeCell ref="H23:I23"/>
    <mergeCell ref="H24:I24"/>
    <mergeCell ref="H25:I25"/>
    <mergeCell ref="H34:I34"/>
    <mergeCell ref="H35:I35"/>
    <mergeCell ref="H36:I36"/>
    <mergeCell ref="H38:I38"/>
    <mergeCell ref="H39:I39"/>
    <mergeCell ref="H40:I40"/>
    <mergeCell ref="J12:K12"/>
    <mergeCell ref="J13:K13"/>
    <mergeCell ref="J14:K14"/>
    <mergeCell ref="J15:K15"/>
    <mergeCell ref="J16:K16"/>
    <mergeCell ref="J17:K17"/>
    <mergeCell ref="J18:K18"/>
    <mergeCell ref="J23:K23"/>
    <mergeCell ref="J24:K24"/>
    <mergeCell ref="J25:K25"/>
    <mergeCell ref="J26:K26"/>
    <mergeCell ref="J19:K19"/>
    <mergeCell ref="J20:K20"/>
    <mergeCell ref="J21:K21"/>
    <mergeCell ref="J22:K22"/>
    <mergeCell ref="J35:K35"/>
    <mergeCell ref="J39:K39"/>
    <mergeCell ref="J40:K40"/>
    <mergeCell ref="L22:M22"/>
    <mergeCell ref="L23:M23"/>
    <mergeCell ref="L24:M24"/>
    <mergeCell ref="L25:M25"/>
    <mergeCell ref="H37:I37"/>
    <mergeCell ref="H30:I30"/>
    <mergeCell ref="H31:I31"/>
    <mergeCell ref="H32:I32"/>
    <mergeCell ref="H33:I33"/>
    <mergeCell ref="J27:K27"/>
    <mergeCell ref="J28:K28"/>
    <mergeCell ref="J29:K29"/>
    <mergeCell ref="J30:K30"/>
    <mergeCell ref="L32:M32"/>
    <mergeCell ref="L33:M33"/>
    <mergeCell ref="L26:M26"/>
    <mergeCell ref="L27:M27"/>
    <mergeCell ref="L28:M28"/>
    <mergeCell ref="L29:M29"/>
    <mergeCell ref="L40:M40"/>
    <mergeCell ref="L34:M34"/>
    <mergeCell ref="L35:M35"/>
    <mergeCell ref="J36:K36"/>
    <mergeCell ref="J37:K37"/>
    <mergeCell ref="J38:K38"/>
    <mergeCell ref="J31:K31"/>
    <mergeCell ref="J32:K32"/>
    <mergeCell ref="J33:K33"/>
    <mergeCell ref="J34:K34"/>
    <mergeCell ref="N22:O22"/>
    <mergeCell ref="N27:O27"/>
    <mergeCell ref="N28:O28"/>
    <mergeCell ref="L38:M38"/>
    <mergeCell ref="L39:M39"/>
    <mergeCell ref="L36:M36"/>
    <mergeCell ref="L37:M37"/>
    <mergeCell ref="L30:M30"/>
    <mergeCell ref="L31:M31"/>
    <mergeCell ref="N29:O29"/>
    <mergeCell ref="N30:O30"/>
    <mergeCell ref="N23:O23"/>
    <mergeCell ref="N24:O24"/>
    <mergeCell ref="N25:O25"/>
    <mergeCell ref="N26:O26"/>
    <mergeCell ref="N35:O35"/>
    <mergeCell ref="N36:O36"/>
    <mergeCell ref="N37:O37"/>
    <mergeCell ref="N38:O38"/>
    <mergeCell ref="N31:O31"/>
    <mergeCell ref="N32:O32"/>
    <mergeCell ref="N33:O33"/>
    <mergeCell ref="N34:O34"/>
    <mergeCell ref="N39:O39"/>
    <mergeCell ref="N40:O40"/>
    <mergeCell ref="P12:Q12"/>
    <mergeCell ref="P13:Q13"/>
    <mergeCell ref="P14:Q14"/>
    <mergeCell ref="P15:Q15"/>
    <mergeCell ref="P16:Q16"/>
    <mergeCell ref="P17:Q17"/>
    <mergeCell ref="P18:Q18"/>
    <mergeCell ref="P19:Q19"/>
    <mergeCell ref="P24:Q24"/>
    <mergeCell ref="P25:Q25"/>
    <mergeCell ref="P26:Q26"/>
    <mergeCell ref="P27:Q27"/>
    <mergeCell ref="P20:Q20"/>
    <mergeCell ref="P21:Q21"/>
    <mergeCell ref="P22:Q22"/>
    <mergeCell ref="P23:Q23"/>
    <mergeCell ref="P38:Q38"/>
    <mergeCell ref="P39:Q39"/>
    <mergeCell ref="P32:Q32"/>
    <mergeCell ref="P33:Q33"/>
    <mergeCell ref="P34:Q34"/>
    <mergeCell ref="P35:Q35"/>
    <mergeCell ref="P40:Q40"/>
    <mergeCell ref="P36:Q36"/>
    <mergeCell ref="P37:Q37"/>
    <mergeCell ref="P28:Q28"/>
    <mergeCell ref="P29:Q29"/>
    <mergeCell ref="P30:Q30"/>
    <mergeCell ref="P31:Q31"/>
    <mergeCell ref="T21:U21"/>
    <mergeCell ref="T22:U22"/>
    <mergeCell ref="T23:U23"/>
    <mergeCell ref="T24:U24"/>
    <mergeCell ref="T15:U15"/>
    <mergeCell ref="T16:U16"/>
    <mergeCell ref="T25:U25"/>
    <mergeCell ref="T26:U26"/>
    <mergeCell ref="T40:U40"/>
    <mergeCell ref="T33:U33"/>
    <mergeCell ref="T34:U34"/>
    <mergeCell ref="T35:U35"/>
    <mergeCell ref="T36:U36"/>
    <mergeCell ref="T27:U27"/>
    <mergeCell ref="T28:U28"/>
    <mergeCell ref="T37:U37"/>
    <mergeCell ref="T38:U38"/>
    <mergeCell ref="T39:U39"/>
    <mergeCell ref="T29:U29"/>
    <mergeCell ref="T30:U30"/>
    <mergeCell ref="T31:U31"/>
    <mergeCell ref="T32:U32"/>
    <mergeCell ref="T17:U17"/>
    <mergeCell ref="T18:U18"/>
    <mergeCell ref="T19:U19"/>
    <mergeCell ref="T20:U20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75" zoomScaleNormal="75" workbookViewId="0">
      <selection activeCell="N19" sqref="N19:O19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0.5703125" style="1" customWidth="1"/>
    <col min="24" max="16384" width="8.85546875" style="1"/>
  </cols>
  <sheetData>
    <row r="1" spans="1:23" ht="16.5" x14ac:dyDescent="0.3">
      <c r="A1" s="97" t="s">
        <v>55</v>
      </c>
      <c r="B1" s="98"/>
      <c r="C1" s="98"/>
      <c r="D1" s="5"/>
      <c r="E1" s="38" t="s">
        <v>122</v>
      </c>
      <c r="F1" s="48" t="s">
        <v>123</v>
      </c>
      <c r="G1" s="5"/>
      <c r="H1" s="5"/>
      <c r="N1" s="47" t="str">
        <f>Voorblad!G24</f>
        <v>1 april 2020</v>
      </c>
      <c r="Q1" s="8" t="s">
        <v>54</v>
      </c>
    </row>
    <row r="2" spans="1:23" ht="16.5" x14ac:dyDescent="0.3">
      <c r="A2" s="5"/>
      <c r="B2" s="5"/>
      <c r="C2" s="5"/>
      <c r="D2" s="5"/>
      <c r="E2" s="9"/>
      <c r="F2" s="2" t="s">
        <v>124</v>
      </c>
      <c r="G2" s="5"/>
      <c r="H2" s="5"/>
      <c r="Q2" s="8"/>
    </row>
    <row r="3" spans="1:23" ht="16.5" x14ac:dyDescent="0.3">
      <c r="A3" s="5"/>
      <c r="B3" s="5"/>
      <c r="C3" s="5"/>
      <c r="D3" s="5"/>
      <c r="E3" s="9"/>
      <c r="F3" s="5"/>
      <c r="G3" s="5"/>
      <c r="H3" s="5"/>
      <c r="Q3" s="8"/>
    </row>
    <row r="4" spans="1:23" x14ac:dyDescent="0.3">
      <c r="A4" s="8"/>
      <c r="T4" s="1" t="s">
        <v>6</v>
      </c>
      <c r="U4" s="13">
        <f>Voorblad!D2</f>
        <v>1.3728</v>
      </c>
    </row>
    <row r="6" spans="1:23" x14ac:dyDescent="0.3">
      <c r="A6" s="14"/>
      <c r="B6" s="83" t="s">
        <v>7</v>
      </c>
      <c r="C6" s="91"/>
      <c r="D6" s="91"/>
      <c r="E6" s="84"/>
      <c r="F6" s="15" t="s">
        <v>8</v>
      </c>
      <c r="G6" s="16"/>
      <c r="H6" s="83" t="s">
        <v>9</v>
      </c>
      <c r="I6" s="86"/>
      <c r="J6" s="83" t="s">
        <v>10</v>
      </c>
      <c r="K6" s="84"/>
      <c r="L6" s="83" t="s">
        <v>11</v>
      </c>
      <c r="M6" s="91"/>
      <c r="N6" s="91"/>
      <c r="O6" s="91"/>
      <c r="P6" s="91"/>
      <c r="Q6" s="84"/>
      <c r="R6" s="17" t="s">
        <v>12</v>
      </c>
      <c r="S6" s="17"/>
      <c r="T6" s="17"/>
      <c r="U6" s="16"/>
    </row>
    <row r="7" spans="1:23" x14ac:dyDescent="0.3">
      <c r="A7" s="18"/>
      <c r="B7" s="79">
        <v>1</v>
      </c>
      <c r="C7" s="80"/>
      <c r="D7" s="79"/>
      <c r="E7" s="80"/>
      <c r="F7" s="79"/>
      <c r="G7" s="80"/>
      <c r="H7" s="79"/>
      <c r="I7" s="80"/>
      <c r="J7" s="87" t="s">
        <v>13</v>
      </c>
      <c r="K7" s="80"/>
      <c r="L7" s="87" t="s">
        <v>14</v>
      </c>
      <c r="M7" s="88"/>
      <c r="N7" s="88"/>
      <c r="O7" s="88"/>
      <c r="P7" s="88"/>
      <c r="Q7" s="80"/>
      <c r="R7" s="19"/>
      <c r="S7" s="19"/>
      <c r="T7" s="85" t="s">
        <v>15</v>
      </c>
      <c r="U7" s="80"/>
    </row>
    <row r="8" spans="1:23" x14ac:dyDescent="0.3">
      <c r="A8" s="18"/>
      <c r="B8" s="92" t="s">
        <v>16</v>
      </c>
      <c r="C8" s="93"/>
      <c r="D8" s="81" t="str">
        <f>Voorblad!G24</f>
        <v>1 april 2020</v>
      </c>
      <c r="E8" s="82"/>
      <c r="F8" s="20" t="str">
        <f>D8</f>
        <v>1 april 2020</v>
      </c>
      <c r="G8" s="21"/>
      <c r="H8" s="89"/>
      <c r="I8" s="82"/>
      <c r="J8" s="89"/>
      <c r="K8" s="82"/>
      <c r="L8" s="22">
        <v>1</v>
      </c>
      <c r="M8" s="19"/>
      <c r="N8" s="23">
        <v>0.5</v>
      </c>
      <c r="O8" s="19"/>
      <c r="P8" s="94">
        <v>0.2</v>
      </c>
      <c r="Q8" s="93"/>
      <c r="R8" s="19" t="s">
        <v>9</v>
      </c>
      <c r="S8" s="19"/>
      <c r="T8" s="19"/>
      <c r="U8" s="24"/>
    </row>
    <row r="9" spans="1:23" x14ac:dyDescent="0.3">
      <c r="A9" s="18"/>
      <c r="B9" s="83"/>
      <c r="C9" s="84"/>
      <c r="D9" s="90"/>
      <c r="E9" s="86"/>
      <c r="F9" s="90"/>
      <c r="G9" s="86"/>
      <c r="H9" s="90"/>
      <c r="I9" s="86"/>
      <c r="J9" s="90"/>
      <c r="K9" s="86"/>
      <c r="L9" s="90"/>
      <c r="M9" s="86"/>
      <c r="N9" s="90"/>
      <c r="O9" s="86"/>
      <c r="P9" s="90"/>
      <c r="Q9" s="86"/>
      <c r="R9" s="14"/>
      <c r="S9" s="14"/>
      <c r="T9" s="90"/>
      <c r="U9" s="86"/>
    </row>
    <row r="10" spans="1:23" x14ac:dyDescent="0.3">
      <c r="A10" s="18">
        <v>0</v>
      </c>
      <c r="B10" s="74">
        <v>17250.59</v>
      </c>
      <c r="C10" s="75"/>
      <c r="D10" s="74">
        <f t="shared" ref="D10:D37" si="0">B10*$U$4</f>
        <v>23681.609951999999</v>
      </c>
      <c r="E10" s="78">
        <f t="shared" ref="E10:E37" si="1">D10/40.3399</f>
        <v>587.05177633063045</v>
      </c>
      <c r="F10" s="74">
        <f t="shared" ref="F10:F37" si="2">B10/12*$U$4</f>
        <v>1973.467496</v>
      </c>
      <c r="G10" s="78">
        <f t="shared" ref="G10:G37" si="3">F10/40.3399</f>
        <v>48.920981360885875</v>
      </c>
      <c r="H10" s="74">
        <f t="shared" ref="H10:H37" si="4">((B10&lt;19968.2)*913.03+(B10&gt;19968.2)*(B10&lt;20424.71)*(20424.71-B10+456.51)+(B10&gt;20424.71)*(B10&lt;22659.62)*456.51+(B10&gt;22659.62)*(B10&lt;23116.13)*(23116.13-B10))/12*$U$4</f>
        <v>104.450632</v>
      </c>
      <c r="I10" s="78">
        <f t="shared" ref="I10:I37" si="5">H10/40.3399</f>
        <v>2.5892635331272511</v>
      </c>
      <c r="J10" s="74">
        <f t="shared" ref="J10:J37" si="6">((B10&lt;19968.2)*456.51+(B10&gt;19968.2)*(B10&lt;20196.46)*(20196.46-B10+228.26)+(B10&gt;20196.46)*(B10&lt;22659.62)*228.26+(B10&gt;22659.62)*(B10&lt;22887.88)*(22887.88-B10))/12*$U$4</f>
        <v>52.224743999999994</v>
      </c>
      <c r="K10" s="78">
        <f t="shared" ref="K10:K37" si="7">J10/40.3399</f>
        <v>1.2946175870540084</v>
      </c>
      <c r="L10" s="95">
        <f t="shared" ref="L10:L37" si="8">D10/1976</f>
        <v>11.984620421052631</v>
      </c>
      <c r="M10" s="96">
        <f t="shared" ref="M10:M37" si="9">L10/40.3399</f>
        <v>0.29709097992440808</v>
      </c>
      <c r="N10" s="95">
        <f t="shared" ref="N10:N37" si="10">L10/2</f>
        <v>5.9923102105263153</v>
      </c>
      <c r="O10" s="96">
        <f t="shared" ref="O10:O37" si="11">N10/40.3399</f>
        <v>0.14854548996220404</v>
      </c>
      <c r="P10" s="95">
        <f t="shared" ref="P10:P37" si="12">L10/5</f>
        <v>2.3969240842105259</v>
      </c>
      <c r="Q10" s="96">
        <f t="shared" ref="Q10:Q37" si="13">P10/40.3399</f>
        <v>5.9418195984881614E-2</v>
      </c>
      <c r="R10" s="25">
        <f t="shared" ref="R10:R37" si="14">(F10+H10)/1976*12</f>
        <v>12.618935999999998</v>
      </c>
      <c r="S10" s="25">
        <f t="shared" ref="S10:S37" si="15">R10/40.3399</f>
        <v>0.31281525239279218</v>
      </c>
      <c r="T10" s="95">
        <f t="shared" ref="T10:T37" si="16">D10/2080</f>
        <v>11.385389399999999</v>
      </c>
      <c r="U10" s="96">
        <f t="shared" ref="U10:U37" si="17">T10/40.3399</f>
        <v>0.28223643092818773</v>
      </c>
      <c r="W10" s="50"/>
    </row>
    <row r="11" spans="1:23" x14ac:dyDescent="0.3">
      <c r="A11" s="18">
        <f t="shared" ref="A11:A37" si="18">+A10+1</f>
        <v>1</v>
      </c>
      <c r="B11" s="74">
        <v>17736.689999999999</v>
      </c>
      <c r="C11" s="75"/>
      <c r="D11" s="74">
        <f t="shared" si="0"/>
        <v>24348.928032</v>
      </c>
      <c r="E11" s="78">
        <f t="shared" si="1"/>
        <v>603.59415943024146</v>
      </c>
      <c r="F11" s="74">
        <f t="shared" si="2"/>
        <v>2029.0773359999998</v>
      </c>
      <c r="G11" s="78">
        <f t="shared" si="3"/>
        <v>50.299513285853457</v>
      </c>
      <c r="H11" s="74">
        <f t="shared" si="4"/>
        <v>104.450632</v>
      </c>
      <c r="I11" s="78">
        <f t="shared" si="5"/>
        <v>2.5892635331272511</v>
      </c>
      <c r="J11" s="74">
        <f t="shared" si="6"/>
        <v>52.224743999999994</v>
      </c>
      <c r="K11" s="78">
        <f t="shared" si="7"/>
        <v>1.2946175870540084</v>
      </c>
      <c r="L11" s="95">
        <f t="shared" si="8"/>
        <v>12.322331999999999</v>
      </c>
      <c r="M11" s="96">
        <f t="shared" si="9"/>
        <v>0.30546263129060802</v>
      </c>
      <c r="N11" s="95">
        <f t="shared" si="10"/>
        <v>6.1611659999999997</v>
      </c>
      <c r="O11" s="96">
        <f t="shared" si="11"/>
        <v>0.15273131564530401</v>
      </c>
      <c r="P11" s="95">
        <f t="shared" si="12"/>
        <v>2.4644664000000001</v>
      </c>
      <c r="Q11" s="96">
        <f t="shared" si="13"/>
        <v>6.1092526258121616E-2</v>
      </c>
      <c r="R11" s="25">
        <f t="shared" si="14"/>
        <v>12.956647578947369</v>
      </c>
      <c r="S11" s="25">
        <f t="shared" si="15"/>
        <v>0.32118690375899217</v>
      </c>
      <c r="T11" s="95">
        <f t="shared" si="16"/>
        <v>11.7062154</v>
      </c>
      <c r="U11" s="96">
        <f t="shared" si="17"/>
        <v>0.29018949972607766</v>
      </c>
      <c r="W11" s="50"/>
    </row>
    <row r="12" spans="1:23" x14ac:dyDescent="0.3">
      <c r="A12" s="18">
        <f t="shared" si="18"/>
        <v>2</v>
      </c>
      <c r="B12" s="74">
        <v>18435.669999999998</v>
      </c>
      <c r="C12" s="75"/>
      <c r="D12" s="74">
        <f t="shared" si="0"/>
        <v>25308.487775999998</v>
      </c>
      <c r="E12" s="78">
        <f t="shared" si="1"/>
        <v>627.38102414730815</v>
      </c>
      <c r="F12" s="74">
        <f t="shared" si="2"/>
        <v>2109.0406479999997</v>
      </c>
      <c r="G12" s="78">
        <f t="shared" si="3"/>
        <v>52.281752012275682</v>
      </c>
      <c r="H12" s="74">
        <f t="shared" si="4"/>
        <v>104.450632</v>
      </c>
      <c r="I12" s="78">
        <f t="shared" si="5"/>
        <v>2.5892635331272511</v>
      </c>
      <c r="J12" s="74">
        <f t="shared" si="6"/>
        <v>52.224743999999994</v>
      </c>
      <c r="K12" s="78">
        <f t="shared" si="7"/>
        <v>1.2946175870540084</v>
      </c>
      <c r="L12" s="95">
        <f t="shared" si="8"/>
        <v>12.807939157894737</v>
      </c>
      <c r="M12" s="96">
        <f t="shared" si="9"/>
        <v>0.31750051829317216</v>
      </c>
      <c r="N12" s="95">
        <f t="shared" si="10"/>
        <v>6.4039695789473683</v>
      </c>
      <c r="O12" s="96">
        <f t="shared" si="11"/>
        <v>0.15875025914658608</v>
      </c>
      <c r="P12" s="95">
        <f t="shared" si="12"/>
        <v>2.5615878315789473</v>
      </c>
      <c r="Q12" s="96">
        <f t="shared" si="13"/>
        <v>6.3500103658634441E-2</v>
      </c>
      <c r="R12" s="25">
        <f t="shared" si="14"/>
        <v>13.442254736842104</v>
      </c>
      <c r="S12" s="25">
        <f t="shared" si="15"/>
        <v>0.33322479076155626</v>
      </c>
      <c r="T12" s="95">
        <f t="shared" si="16"/>
        <v>12.1675422</v>
      </c>
      <c r="U12" s="96">
        <f t="shared" si="17"/>
        <v>0.30162549237851355</v>
      </c>
      <c r="W12" s="50"/>
    </row>
    <row r="13" spans="1:23" x14ac:dyDescent="0.3">
      <c r="A13" s="18">
        <f t="shared" si="18"/>
        <v>3</v>
      </c>
      <c r="B13" s="74">
        <v>19134.62</v>
      </c>
      <c r="C13" s="75"/>
      <c r="D13" s="74">
        <f t="shared" si="0"/>
        <v>26268.006335999999</v>
      </c>
      <c r="E13" s="78">
        <f t="shared" si="1"/>
        <v>651.16686793968256</v>
      </c>
      <c r="F13" s="74">
        <f t="shared" si="2"/>
        <v>2189.000528</v>
      </c>
      <c r="G13" s="78">
        <f t="shared" si="3"/>
        <v>54.263905661640216</v>
      </c>
      <c r="H13" s="74">
        <f t="shared" si="4"/>
        <v>104.450632</v>
      </c>
      <c r="I13" s="78">
        <f t="shared" si="5"/>
        <v>2.5892635331272511</v>
      </c>
      <c r="J13" s="74">
        <f t="shared" si="6"/>
        <v>52.224743999999994</v>
      </c>
      <c r="K13" s="78">
        <f t="shared" si="7"/>
        <v>1.2946175870540084</v>
      </c>
      <c r="L13" s="95">
        <f t="shared" si="8"/>
        <v>13.293525473684209</v>
      </c>
      <c r="M13" s="96">
        <f t="shared" si="9"/>
        <v>0.32953788863344252</v>
      </c>
      <c r="N13" s="95">
        <f t="shared" si="10"/>
        <v>6.6467627368421045</v>
      </c>
      <c r="O13" s="96">
        <f t="shared" si="11"/>
        <v>0.16476894431672126</v>
      </c>
      <c r="P13" s="95">
        <f t="shared" si="12"/>
        <v>2.6587050947368418</v>
      </c>
      <c r="Q13" s="96">
        <f t="shared" si="13"/>
        <v>6.590757772668851E-2</v>
      </c>
      <c r="R13" s="25">
        <f t="shared" si="14"/>
        <v>13.927841052631578</v>
      </c>
      <c r="S13" s="25">
        <f t="shared" si="15"/>
        <v>0.34526216110182667</v>
      </c>
      <c r="T13" s="95">
        <f t="shared" si="16"/>
        <v>12.628849199999999</v>
      </c>
      <c r="U13" s="96">
        <f t="shared" si="17"/>
        <v>0.31306099420177042</v>
      </c>
      <c r="W13" s="50"/>
    </row>
    <row r="14" spans="1:23" x14ac:dyDescent="0.3">
      <c r="A14" s="18">
        <f t="shared" si="18"/>
        <v>4</v>
      </c>
      <c r="B14" s="74">
        <v>19833.57</v>
      </c>
      <c r="C14" s="75"/>
      <c r="D14" s="74">
        <f t="shared" si="0"/>
        <v>27227.524895999999</v>
      </c>
      <c r="E14" s="78">
        <f t="shared" si="1"/>
        <v>674.95271173205685</v>
      </c>
      <c r="F14" s="74">
        <f t="shared" si="2"/>
        <v>2268.9604079999999</v>
      </c>
      <c r="G14" s="78">
        <f t="shared" si="3"/>
        <v>56.246059311004736</v>
      </c>
      <c r="H14" s="74">
        <f t="shared" si="4"/>
        <v>104.450632</v>
      </c>
      <c r="I14" s="78">
        <f t="shared" si="5"/>
        <v>2.5892635331272511</v>
      </c>
      <c r="J14" s="74">
        <f t="shared" si="6"/>
        <v>52.224743999999994</v>
      </c>
      <c r="K14" s="78">
        <f t="shared" si="7"/>
        <v>1.2946175870540084</v>
      </c>
      <c r="L14" s="95">
        <f t="shared" si="8"/>
        <v>13.779111789473683</v>
      </c>
      <c r="M14" s="96">
        <f t="shared" si="9"/>
        <v>0.34157525897371294</v>
      </c>
      <c r="N14" s="95">
        <f t="shared" si="10"/>
        <v>6.8895558947368416</v>
      </c>
      <c r="O14" s="96">
        <f t="shared" si="11"/>
        <v>0.17078762948685647</v>
      </c>
      <c r="P14" s="95">
        <f t="shared" si="12"/>
        <v>2.7558223578947367</v>
      </c>
      <c r="Q14" s="96">
        <f t="shared" si="13"/>
        <v>6.8315051794742593E-2</v>
      </c>
      <c r="R14" s="25">
        <f t="shared" si="14"/>
        <v>14.413427368421051</v>
      </c>
      <c r="S14" s="25">
        <f t="shared" si="15"/>
        <v>0.35729953144209703</v>
      </c>
      <c r="T14" s="95">
        <f t="shared" si="16"/>
        <v>13.090156199999999</v>
      </c>
      <c r="U14" s="96">
        <f t="shared" si="17"/>
        <v>0.32449649602502728</v>
      </c>
      <c r="W14" s="50"/>
    </row>
    <row r="15" spans="1:23" x14ac:dyDescent="0.3">
      <c r="A15" s="18">
        <f t="shared" si="18"/>
        <v>5</v>
      </c>
      <c r="B15" s="74">
        <v>19833.57</v>
      </c>
      <c r="C15" s="75"/>
      <c r="D15" s="74">
        <f t="shared" si="0"/>
        <v>27227.524895999999</v>
      </c>
      <c r="E15" s="78">
        <f t="shared" si="1"/>
        <v>674.95271173205685</v>
      </c>
      <c r="F15" s="74">
        <f t="shared" si="2"/>
        <v>2268.9604079999999</v>
      </c>
      <c r="G15" s="78">
        <f t="shared" si="3"/>
        <v>56.246059311004736</v>
      </c>
      <c r="H15" s="74">
        <f t="shared" si="4"/>
        <v>104.450632</v>
      </c>
      <c r="I15" s="78">
        <f t="shared" si="5"/>
        <v>2.5892635331272511</v>
      </c>
      <c r="J15" s="74">
        <f t="shared" si="6"/>
        <v>52.224743999999994</v>
      </c>
      <c r="K15" s="78">
        <f t="shared" si="7"/>
        <v>1.2946175870540084</v>
      </c>
      <c r="L15" s="95">
        <f t="shared" si="8"/>
        <v>13.779111789473683</v>
      </c>
      <c r="M15" s="96">
        <f t="shared" si="9"/>
        <v>0.34157525897371294</v>
      </c>
      <c r="N15" s="95">
        <f t="shared" si="10"/>
        <v>6.8895558947368416</v>
      </c>
      <c r="O15" s="96">
        <f t="shared" si="11"/>
        <v>0.17078762948685647</v>
      </c>
      <c r="P15" s="95">
        <f t="shared" si="12"/>
        <v>2.7558223578947367</v>
      </c>
      <c r="Q15" s="96">
        <f t="shared" si="13"/>
        <v>6.8315051794742593E-2</v>
      </c>
      <c r="R15" s="25">
        <f t="shared" si="14"/>
        <v>14.413427368421051</v>
      </c>
      <c r="S15" s="25">
        <f t="shared" si="15"/>
        <v>0.35729953144209703</v>
      </c>
      <c r="T15" s="95">
        <f t="shared" si="16"/>
        <v>13.090156199999999</v>
      </c>
      <c r="U15" s="96">
        <f t="shared" si="17"/>
        <v>0.32449649602502728</v>
      </c>
      <c r="W15" s="50"/>
    </row>
    <row r="16" spans="1:23" x14ac:dyDescent="0.3">
      <c r="A16" s="18">
        <f t="shared" si="18"/>
        <v>6</v>
      </c>
      <c r="B16" s="74">
        <v>20829.82</v>
      </c>
      <c r="C16" s="75"/>
      <c r="D16" s="74">
        <f t="shared" si="0"/>
        <v>28595.176896000001</v>
      </c>
      <c r="E16" s="78">
        <f t="shared" si="1"/>
        <v>708.85591922637389</v>
      </c>
      <c r="F16" s="74">
        <f t="shared" si="2"/>
        <v>2382.9314079999999</v>
      </c>
      <c r="G16" s="78">
        <f t="shared" si="3"/>
        <v>59.071326602197821</v>
      </c>
      <c r="H16" s="74">
        <f t="shared" si="4"/>
        <v>52.224743999999994</v>
      </c>
      <c r="I16" s="78">
        <f t="shared" si="5"/>
        <v>1.2946175870540084</v>
      </c>
      <c r="J16" s="74">
        <f t="shared" si="6"/>
        <v>26.112943999999999</v>
      </c>
      <c r="K16" s="78">
        <f t="shared" si="7"/>
        <v>0.64732297303662123</v>
      </c>
      <c r="L16" s="95">
        <f t="shared" si="8"/>
        <v>14.471243368421053</v>
      </c>
      <c r="M16" s="96">
        <f t="shared" si="9"/>
        <v>0.35873275264492605</v>
      </c>
      <c r="N16" s="95">
        <f t="shared" si="10"/>
        <v>7.2356216842105265</v>
      </c>
      <c r="O16" s="96">
        <f t="shared" si="11"/>
        <v>0.17936637632246302</v>
      </c>
      <c r="P16" s="95">
        <f t="shared" si="12"/>
        <v>2.8942486736842108</v>
      </c>
      <c r="Q16" s="96">
        <f t="shared" si="13"/>
        <v>7.1746550528985223E-2</v>
      </c>
      <c r="R16" s="25">
        <f t="shared" si="14"/>
        <v>14.788397684210526</v>
      </c>
      <c r="S16" s="25">
        <f t="shared" si="15"/>
        <v>0.36659480276873585</v>
      </c>
      <c r="T16" s="95">
        <f t="shared" si="16"/>
        <v>13.747681200000001</v>
      </c>
      <c r="U16" s="96">
        <f t="shared" si="17"/>
        <v>0.34079611501267976</v>
      </c>
      <c r="W16" s="50"/>
    </row>
    <row r="17" spans="1:23" x14ac:dyDescent="0.3">
      <c r="A17" s="18">
        <f t="shared" si="18"/>
        <v>7</v>
      </c>
      <c r="B17" s="74">
        <v>20829.82</v>
      </c>
      <c r="C17" s="75"/>
      <c r="D17" s="74">
        <f t="shared" si="0"/>
        <v>28595.176896000001</v>
      </c>
      <c r="E17" s="78">
        <f t="shared" si="1"/>
        <v>708.85591922637389</v>
      </c>
      <c r="F17" s="74">
        <f t="shared" si="2"/>
        <v>2382.9314079999999</v>
      </c>
      <c r="G17" s="78">
        <f t="shared" si="3"/>
        <v>59.071326602197821</v>
      </c>
      <c r="H17" s="74">
        <f t="shared" si="4"/>
        <v>52.224743999999994</v>
      </c>
      <c r="I17" s="78">
        <f t="shared" si="5"/>
        <v>1.2946175870540084</v>
      </c>
      <c r="J17" s="74">
        <f t="shared" si="6"/>
        <v>26.112943999999999</v>
      </c>
      <c r="K17" s="78">
        <f t="shared" si="7"/>
        <v>0.64732297303662123</v>
      </c>
      <c r="L17" s="95">
        <f t="shared" si="8"/>
        <v>14.471243368421053</v>
      </c>
      <c r="M17" s="96">
        <f t="shared" si="9"/>
        <v>0.35873275264492605</v>
      </c>
      <c r="N17" s="95">
        <f t="shared" si="10"/>
        <v>7.2356216842105265</v>
      </c>
      <c r="O17" s="96">
        <f t="shared" si="11"/>
        <v>0.17936637632246302</v>
      </c>
      <c r="P17" s="95">
        <f t="shared" si="12"/>
        <v>2.8942486736842108</v>
      </c>
      <c r="Q17" s="96">
        <f t="shared" si="13"/>
        <v>7.1746550528985223E-2</v>
      </c>
      <c r="R17" s="25">
        <f t="shared" si="14"/>
        <v>14.788397684210526</v>
      </c>
      <c r="S17" s="25">
        <f t="shared" si="15"/>
        <v>0.36659480276873585</v>
      </c>
      <c r="T17" s="95">
        <f t="shared" si="16"/>
        <v>13.747681200000001</v>
      </c>
      <c r="U17" s="96">
        <f t="shared" si="17"/>
        <v>0.34079611501267976</v>
      </c>
      <c r="W17" s="50"/>
    </row>
    <row r="18" spans="1:23" x14ac:dyDescent="0.3">
      <c r="A18" s="18">
        <f t="shared" si="18"/>
        <v>8</v>
      </c>
      <c r="B18" s="74">
        <v>21826.04</v>
      </c>
      <c r="C18" s="75"/>
      <c r="D18" s="74">
        <f t="shared" si="0"/>
        <v>29962.787712000001</v>
      </c>
      <c r="E18" s="78">
        <f t="shared" si="1"/>
        <v>742.75810579599852</v>
      </c>
      <c r="F18" s="74">
        <f t="shared" si="2"/>
        <v>2496.8989760000004</v>
      </c>
      <c r="G18" s="78">
        <f t="shared" si="3"/>
        <v>61.896508816333217</v>
      </c>
      <c r="H18" s="74">
        <f t="shared" si="4"/>
        <v>52.224743999999994</v>
      </c>
      <c r="I18" s="78">
        <f t="shared" si="5"/>
        <v>1.2946175870540084</v>
      </c>
      <c r="J18" s="74">
        <f t="shared" si="6"/>
        <v>26.112943999999999</v>
      </c>
      <c r="K18" s="78">
        <f t="shared" si="7"/>
        <v>0.64732297303662123</v>
      </c>
      <c r="L18" s="95">
        <f t="shared" si="8"/>
        <v>15.163354105263158</v>
      </c>
      <c r="M18" s="96">
        <f t="shared" si="9"/>
        <v>0.37588972965384543</v>
      </c>
      <c r="N18" s="95">
        <f t="shared" si="10"/>
        <v>7.5816770526315791</v>
      </c>
      <c r="O18" s="96">
        <f t="shared" si="11"/>
        <v>0.18794486482692271</v>
      </c>
      <c r="P18" s="95">
        <f t="shared" si="12"/>
        <v>3.0326708210526316</v>
      </c>
      <c r="Q18" s="96">
        <f t="shared" si="13"/>
        <v>7.5177945930769083E-2</v>
      </c>
      <c r="R18" s="25">
        <f t="shared" si="14"/>
        <v>15.480508421052635</v>
      </c>
      <c r="S18" s="25">
        <f t="shared" si="15"/>
        <v>0.38375177977765523</v>
      </c>
      <c r="T18" s="95">
        <f t="shared" si="16"/>
        <v>14.4051864</v>
      </c>
      <c r="U18" s="96">
        <f t="shared" si="17"/>
        <v>0.3570952431711531</v>
      </c>
      <c r="W18" s="50"/>
    </row>
    <row r="19" spans="1:23" x14ac:dyDescent="0.3">
      <c r="A19" s="18">
        <f t="shared" si="18"/>
        <v>9</v>
      </c>
      <c r="B19" s="74">
        <v>21826.04</v>
      </c>
      <c r="C19" s="75"/>
      <c r="D19" s="74">
        <f t="shared" si="0"/>
        <v>29962.787712000001</v>
      </c>
      <c r="E19" s="78">
        <f t="shared" si="1"/>
        <v>742.75810579599852</v>
      </c>
      <c r="F19" s="74">
        <f t="shared" si="2"/>
        <v>2496.8989760000004</v>
      </c>
      <c r="G19" s="78">
        <f t="shared" si="3"/>
        <v>61.896508816333217</v>
      </c>
      <c r="H19" s="74">
        <f t="shared" si="4"/>
        <v>52.224743999999994</v>
      </c>
      <c r="I19" s="78">
        <f t="shared" si="5"/>
        <v>1.2946175870540084</v>
      </c>
      <c r="J19" s="74">
        <f t="shared" si="6"/>
        <v>26.112943999999999</v>
      </c>
      <c r="K19" s="78">
        <f t="shared" si="7"/>
        <v>0.64732297303662123</v>
      </c>
      <c r="L19" s="95">
        <f t="shared" si="8"/>
        <v>15.163354105263158</v>
      </c>
      <c r="M19" s="96">
        <f t="shared" si="9"/>
        <v>0.37588972965384543</v>
      </c>
      <c r="N19" s="95">
        <f t="shared" si="10"/>
        <v>7.5816770526315791</v>
      </c>
      <c r="O19" s="96">
        <f t="shared" si="11"/>
        <v>0.18794486482692271</v>
      </c>
      <c r="P19" s="95">
        <f t="shared" si="12"/>
        <v>3.0326708210526316</v>
      </c>
      <c r="Q19" s="96">
        <f t="shared" si="13"/>
        <v>7.5177945930769083E-2</v>
      </c>
      <c r="R19" s="25">
        <f t="shared" si="14"/>
        <v>15.480508421052635</v>
      </c>
      <c r="S19" s="25">
        <f t="shared" si="15"/>
        <v>0.38375177977765523</v>
      </c>
      <c r="T19" s="95">
        <f t="shared" si="16"/>
        <v>14.4051864</v>
      </c>
      <c r="U19" s="96">
        <f t="shared" si="17"/>
        <v>0.3570952431711531</v>
      </c>
      <c r="W19" s="50"/>
    </row>
    <row r="20" spans="1:23" x14ac:dyDescent="0.3">
      <c r="A20" s="18">
        <f t="shared" si="18"/>
        <v>10</v>
      </c>
      <c r="B20" s="74">
        <v>22822.26</v>
      </c>
      <c r="C20" s="75"/>
      <c r="D20" s="74">
        <f t="shared" si="0"/>
        <v>31330.398527999998</v>
      </c>
      <c r="E20" s="78">
        <f t="shared" si="1"/>
        <v>776.66029236562304</v>
      </c>
      <c r="F20" s="74">
        <f t="shared" si="2"/>
        <v>2610.866544</v>
      </c>
      <c r="G20" s="78">
        <f t="shared" si="3"/>
        <v>64.721691030468591</v>
      </c>
      <c r="H20" s="74">
        <f t="shared" si="4"/>
        <v>33.618728000000303</v>
      </c>
      <c r="I20" s="78">
        <f t="shared" si="5"/>
        <v>0.83338649823128719</v>
      </c>
      <c r="J20" s="74">
        <f t="shared" si="6"/>
        <v>7.5069280000002996</v>
      </c>
      <c r="K20" s="78">
        <f t="shared" si="7"/>
        <v>0.18609188421389988</v>
      </c>
      <c r="L20" s="95">
        <f t="shared" si="8"/>
        <v>15.855464842105262</v>
      </c>
      <c r="M20" s="96">
        <f t="shared" si="9"/>
        <v>0.3930467066627647</v>
      </c>
      <c r="N20" s="95">
        <f t="shared" si="10"/>
        <v>7.9277324210526308</v>
      </c>
      <c r="O20" s="96">
        <f t="shared" si="11"/>
        <v>0.19652335333138235</v>
      </c>
      <c r="P20" s="95">
        <f t="shared" si="12"/>
        <v>3.1710929684210525</v>
      </c>
      <c r="Q20" s="96">
        <f t="shared" si="13"/>
        <v>7.8609341332552943E-2</v>
      </c>
      <c r="R20" s="25">
        <f t="shared" si="14"/>
        <v>16.059627157894738</v>
      </c>
      <c r="S20" s="25">
        <f t="shared" si="15"/>
        <v>0.39810775827145672</v>
      </c>
      <c r="T20" s="95">
        <f t="shared" si="16"/>
        <v>15.062691599999999</v>
      </c>
      <c r="U20" s="96">
        <f t="shared" si="17"/>
        <v>0.3733943713296265</v>
      </c>
      <c r="W20" s="50"/>
    </row>
    <row r="21" spans="1:23" x14ac:dyDescent="0.3">
      <c r="A21" s="18">
        <f t="shared" si="18"/>
        <v>11</v>
      </c>
      <c r="B21" s="74">
        <v>22822.26</v>
      </c>
      <c r="C21" s="75"/>
      <c r="D21" s="74">
        <f t="shared" si="0"/>
        <v>31330.398527999998</v>
      </c>
      <c r="E21" s="78">
        <f t="shared" si="1"/>
        <v>776.66029236562304</v>
      </c>
      <c r="F21" s="74">
        <f t="shared" si="2"/>
        <v>2610.866544</v>
      </c>
      <c r="G21" s="78">
        <f t="shared" si="3"/>
        <v>64.721691030468591</v>
      </c>
      <c r="H21" s="74">
        <f t="shared" si="4"/>
        <v>33.618728000000303</v>
      </c>
      <c r="I21" s="78">
        <f t="shared" si="5"/>
        <v>0.83338649823128719</v>
      </c>
      <c r="J21" s="74">
        <f t="shared" si="6"/>
        <v>7.5069280000002996</v>
      </c>
      <c r="K21" s="78">
        <f t="shared" si="7"/>
        <v>0.18609188421389988</v>
      </c>
      <c r="L21" s="95">
        <f t="shared" si="8"/>
        <v>15.855464842105262</v>
      </c>
      <c r="M21" s="96">
        <f t="shared" si="9"/>
        <v>0.3930467066627647</v>
      </c>
      <c r="N21" s="95">
        <f t="shared" si="10"/>
        <v>7.9277324210526308</v>
      </c>
      <c r="O21" s="96">
        <f t="shared" si="11"/>
        <v>0.19652335333138235</v>
      </c>
      <c r="P21" s="95">
        <f t="shared" si="12"/>
        <v>3.1710929684210525</v>
      </c>
      <c r="Q21" s="96">
        <f t="shared" si="13"/>
        <v>7.8609341332552943E-2</v>
      </c>
      <c r="R21" s="25">
        <f t="shared" si="14"/>
        <v>16.059627157894738</v>
      </c>
      <c r="S21" s="25">
        <f t="shared" si="15"/>
        <v>0.39810775827145672</v>
      </c>
      <c r="T21" s="95">
        <f t="shared" si="16"/>
        <v>15.062691599999999</v>
      </c>
      <c r="U21" s="96">
        <f t="shared" si="17"/>
        <v>0.3733943713296265</v>
      </c>
      <c r="W21" s="50"/>
    </row>
    <row r="22" spans="1:23" x14ac:dyDescent="0.3">
      <c r="A22" s="18">
        <f t="shared" si="18"/>
        <v>12</v>
      </c>
      <c r="B22" s="74">
        <v>23818.48</v>
      </c>
      <c r="C22" s="75"/>
      <c r="D22" s="74">
        <f t="shared" si="0"/>
        <v>32698.009343999998</v>
      </c>
      <c r="E22" s="78">
        <f t="shared" si="1"/>
        <v>810.56247893524767</v>
      </c>
      <c r="F22" s="74">
        <f t="shared" si="2"/>
        <v>2724.834112</v>
      </c>
      <c r="G22" s="78">
        <f t="shared" si="3"/>
        <v>67.546873244603972</v>
      </c>
      <c r="H22" s="74">
        <f t="shared" si="4"/>
        <v>0</v>
      </c>
      <c r="I22" s="78">
        <f t="shared" si="5"/>
        <v>0</v>
      </c>
      <c r="J22" s="74">
        <f t="shared" si="6"/>
        <v>0</v>
      </c>
      <c r="K22" s="78">
        <f t="shared" si="7"/>
        <v>0</v>
      </c>
      <c r="L22" s="95">
        <f t="shared" si="8"/>
        <v>16.547575578947367</v>
      </c>
      <c r="M22" s="96">
        <f t="shared" si="9"/>
        <v>0.41020368367168403</v>
      </c>
      <c r="N22" s="95">
        <f t="shared" si="10"/>
        <v>8.2737877894736833</v>
      </c>
      <c r="O22" s="96">
        <f t="shared" si="11"/>
        <v>0.20510184183584201</v>
      </c>
      <c r="P22" s="95">
        <f t="shared" si="12"/>
        <v>3.3095151157894733</v>
      </c>
      <c r="Q22" s="96">
        <f t="shared" si="13"/>
        <v>8.2040736734336803E-2</v>
      </c>
      <c r="R22" s="25">
        <f t="shared" si="14"/>
        <v>16.54757557894737</v>
      </c>
      <c r="S22" s="25">
        <f t="shared" si="15"/>
        <v>0.41020368367168414</v>
      </c>
      <c r="T22" s="95">
        <f t="shared" si="16"/>
        <v>15.720196799999998</v>
      </c>
      <c r="U22" s="96">
        <f t="shared" si="17"/>
        <v>0.38969349948809984</v>
      </c>
      <c r="W22" s="50"/>
    </row>
    <row r="23" spans="1:23" x14ac:dyDescent="0.3">
      <c r="A23" s="18">
        <f t="shared" si="18"/>
        <v>13</v>
      </c>
      <c r="B23" s="74">
        <v>23818.48</v>
      </c>
      <c r="C23" s="75"/>
      <c r="D23" s="74">
        <f t="shared" si="0"/>
        <v>32698.009343999998</v>
      </c>
      <c r="E23" s="78">
        <f t="shared" si="1"/>
        <v>810.56247893524767</v>
      </c>
      <c r="F23" s="74">
        <f t="shared" si="2"/>
        <v>2724.834112</v>
      </c>
      <c r="G23" s="78">
        <f t="shared" si="3"/>
        <v>67.546873244603972</v>
      </c>
      <c r="H23" s="74">
        <f t="shared" si="4"/>
        <v>0</v>
      </c>
      <c r="I23" s="78">
        <f t="shared" si="5"/>
        <v>0</v>
      </c>
      <c r="J23" s="74">
        <f t="shared" si="6"/>
        <v>0</v>
      </c>
      <c r="K23" s="78">
        <f t="shared" si="7"/>
        <v>0</v>
      </c>
      <c r="L23" s="95">
        <f t="shared" si="8"/>
        <v>16.547575578947367</v>
      </c>
      <c r="M23" s="96">
        <f t="shared" si="9"/>
        <v>0.41020368367168403</v>
      </c>
      <c r="N23" s="95">
        <f t="shared" si="10"/>
        <v>8.2737877894736833</v>
      </c>
      <c r="O23" s="96">
        <f t="shared" si="11"/>
        <v>0.20510184183584201</v>
      </c>
      <c r="P23" s="95">
        <f t="shared" si="12"/>
        <v>3.3095151157894733</v>
      </c>
      <c r="Q23" s="96">
        <f t="shared" si="13"/>
        <v>8.2040736734336803E-2</v>
      </c>
      <c r="R23" s="25">
        <f t="shared" si="14"/>
        <v>16.54757557894737</v>
      </c>
      <c r="S23" s="25">
        <f t="shared" si="15"/>
        <v>0.41020368367168414</v>
      </c>
      <c r="T23" s="95">
        <f t="shared" si="16"/>
        <v>15.720196799999998</v>
      </c>
      <c r="U23" s="96">
        <f t="shared" si="17"/>
        <v>0.38969349948809984</v>
      </c>
      <c r="W23" s="50"/>
    </row>
    <row r="24" spans="1:23" x14ac:dyDescent="0.3">
      <c r="A24" s="18">
        <f t="shared" si="18"/>
        <v>14</v>
      </c>
      <c r="B24" s="74">
        <v>24814.69</v>
      </c>
      <c r="C24" s="75"/>
      <c r="D24" s="74">
        <f t="shared" si="0"/>
        <v>34065.606432</v>
      </c>
      <c r="E24" s="78">
        <f t="shared" si="1"/>
        <v>844.46432519664154</v>
      </c>
      <c r="F24" s="74">
        <f t="shared" si="2"/>
        <v>2838.8005360000002</v>
      </c>
      <c r="G24" s="78">
        <f t="shared" si="3"/>
        <v>70.372027099720128</v>
      </c>
      <c r="H24" s="74">
        <f t="shared" si="4"/>
        <v>0</v>
      </c>
      <c r="I24" s="78">
        <f t="shared" si="5"/>
        <v>0</v>
      </c>
      <c r="J24" s="74">
        <f t="shared" si="6"/>
        <v>0</v>
      </c>
      <c r="K24" s="78">
        <f t="shared" si="7"/>
        <v>0</v>
      </c>
      <c r="L24" s="95">
        <f t="shared" si="8"/>
        <v>17.239679368421054</v>
      </c>
      <c r="M24" s="96">
        <f t="shared" si="9"/>
        <v>0.42736048845983887</v>
      </c>
      <c r="N24" s="95">
        <f t="shared" si="10"/>
        <v>8.6198396842105272</v>
      </c>
      <c r="O24" s="96">
        <f t="shared" si="11"/>
        <v>0.21368024422991944</v>
      </c>
      <c r="P24" s="95">
        <f t="shared" si="12"/>
        <v>3.447935873684211</v>
      </c>
      <c r="Q24" s="96">
        <f t="shared" si="13"/>
        <v>8.5472097691967772E-2</v>
      </c>
      <c r="R24" s="25">
        <f t="shared" si="14"/>
        <v>17.239679368421051</v>
      </c>
      <c r="S24" s="25">
        <f t="shared" si="15"/>
        <v>0.42736048845983876</v>
      </c>
      <c r="T24" s="95">
        <f t="shared" si="16"/>
        <v>16.3776954</v>
      </c>
      <c r="U24" s="96">
        <f t="shared" si="17"/>
        <v>0.40599246403684691</v>
      </c>
      <c r="W24" s="50"/>
    </row>
    <row r="25" spans="1:23" x14ac:dyDescent="0.3">
      <c r="A25" s="18">
        <f t="shared" si="18"/>
        <v>15</v>
      </c>
      <c r="B25" s="74">
        <v>24814.69</v>
      </c>
      <c r="C25" s="75"/>
      <c r="D25" s="74">
        <f t="shared" si="0"/>
        <v>34065.606432</v>
      </c>
      <c r="E25" s="78">
        <f t="shared" si="1"/>
        <v>844.46432519664154</v>
      </c>
      <c r="F25" s="74">
        <f t="shared" si="2"/>
        <v>2838.8005360000002</v>
      </c>
      <c r="G25" s="78">
        <f t="shared" si="3"/>
        <v>70.372027099720128</v>
      </c>
      <c r="H25" s="74">
        <f t="shared" si="4"/>
        <v>0</v>
      </c>
      <c r="I25" s="78">
        <f t="shared" si="5"/>
        <v>0</v>
      </c>
      <c r="J25" s="74">
        <f t="shared" si="6"/>
        <v>0</v>
      </c>
      <c r="K25" s="78">
        <f t="shared" si="7"/>
        <v>0</v>
      </c>
      <c r="L25" s="95">
        <f t="shared" si="8"/>
        <v>17.239679368421054</v>
      </c>
      <c r="M25" s="96">
        <f t="shared" si="9"/>
        <v>0.42736048845983887</v>
      </c>
      <c r="N25" s="95">
        <f t="shared" si="10"/>
        <v>8.6198396842105272</v>
      </c>
      <c r="O25" s="96">
        <f t="shared" si="11"/>
        <v>0.21368024422991944</v>
      </c>
      <c r="P25" s="95">
        <f t="shared" si="12"/>
        <v>3.447935873684211</v>
      </c>
      <c r="Q25" s="96">
        <f t="shared" si="13"/>
        <v>8.5472097691967772E-2</v>
      </c>
      <c r="R25" s="25">
        <f t="shared" si="14"/>
        <v>17.239679368421051</v>
      </c>
      <c r="S25" s="25">
        <f t="shared" si="15"/>
        <v>0.42736048845983876</v>
      </c>
      <c r="T25" s="95">
        <f t="shared" si="16"/>
        <v>16.3776954</v>
      </c>
      <c r="U25" s="96">
        <f t="shared" si="17"/>
        <v>0.40599246403684691</v>
      </c>
      <c r="W25" s="50"/>
    </row>
    <row r="26" spans="1:23" x14ac:dyDescent="0.3">
      <c r="A26" s="18">
        <f t="shared" si="18"/>
        <v>16</v>
      </c>
      <c r="B26" s="74">
        <v>25810.91</v>
      </c>
      <c r="C26" s="75"/>
      <c r="D26" s="74">
        <f t="shared" si="0"/>
        <v>35433.217248000001</v>
      </c>
      <c r="E26" s="78">
        <f t="shared" si="1"/>
        <v>878.36651176626617</v>
      </c>
      <c r="F26" s="74">
        <f t="shared" si="2"/>
        <v>2952.7681040000002</v>
      </c>
      <c r="G26" s="78">
        <f t="shared" si="3"/>
        <v>73.197209313855524</v>
      </c>
      <c r="H26" s="74">
        <f t="shared" si="4"/>
        <v>0</v>
      </c>
      <c r="I26" s="78">
        <f t="shared" si="5"/>
        <v>0</v>
      </c>
      <c r="J26" s="74">
        <f t="shared" si="6"/>
        <v>0</v>
      </c>
      <c r="K26" s="78">
        <f t="shared" si="7"/>
        <v>0</v>
      </c>
      <c r="L26" s="95">
        <f t="shared" si="8"/>
        <v>17.931790105263158</v>
      </c>
      <c r="M26" s="96">
        <f t="shared" si="9"/>
        <v>0.44451746546875814</v>
      </c>
      <c r="N26" s="95">
        <f t="shared" si="10"/>
        <v>8.9658950526315788</v>
      </c>
      <c r="O26" s="96">
        <f t="shared" si="11"/>
        <v>0.22225873273437907</v>
      </c>
      <c r="P26" s="95">
        <f t="shared" si="12"/>
        <v>3.5863580210526314</v>
      </c>
      <c r="Q26" s="96">
        <f t="shared" si="13"/>
        <v>8.8903493093751632E-2</v>
      </c>
      <c r="R26" s="25">
        <f t="shared" si="14"/>
        <v>17.931790105263161</v>
      </c>
      <c r="S26" s="25">
        <f t="shared" si="15"/>
        <v>0.44451746546875825</v>
      </c>
      <c r="T26" s="95">
        <f t="shared" si="16"/>
        <v>17.0352006</v>
      </c>
      <c r="U26" s="96">
        <f t="shared" si="17"/>
        <v>0.42229159219532025</v>
      </c>
      <c r="W26" s="50"/>
    </row>
    <row r="27" spans="1:23" x14ac:dyDescent="0.3">
      <c r="A27" s="18">
        <f t="shared" si="18"/>
        <v>17</v>
      </c>
      <c r="B27" s="74">
        <v>25810.91</v>
      </c>
      <c r="C27" s="75"/>
      <c r="D27" s="74">
        <f t="shared" si="0"/>
        <v>35433.217248000001</v>
      </c>
      <c r="E27" s="78">
        <f t="shared" si="1"/>
        <v>878.36651176626617</v>
      </c>
      <c r="F27" s="74">
        <f t="shared" si="2"/>
        <v>2952.7681040000002</v>
      </c>
      <c r="G27" s="78">
        <f t="shared" si="3"/>
        <v>73.197209313855524</v>
      </c>
      <c r="H27" s="74">
        <f t="shared" si="4"/>
        <v>0</v>
      </c>
      <c r="I27" s="78">
        <f t="shared" si="5"/>
        <v>0</v>
      </c>
      <c r="J27" s="74">
        <f t="shared" si="6"/>
        <v>0</v>
      </c>
      <c r="K27" s="78">
        <f t="shared" si="7"/>
        <v>0</v>
      </c>
      <c r="L27" s="95">
        <f t="shared" si="8"/>
        <v>17.931790105263158</v>
      </c>
      <c r="M27" s="96">
        <f t="shared" si="9"/>
        <v>0.44451746546875814</v>
      </c>
      <c r="N27" s="95">
        <f t="shared" si="10"/>
        <v>8.9658950526315788</v>
      </c>
      <c r="O27" s="96">
        <f t="shared" si="11"/>
        <v>0.22225873273437907</v>
      </c>
      <c r="P27" s="95">
        <f t="shared" si="12"/>
        <v>3.5863580210526314</v>
      </c>
      <c r="Q27" s="96">
        <f t="shared" si="13"/>
        <v>8.8903493093751632E-2</v>
      </c>
      <c r="R27" s="25">
        <f t="shared" si="14"/>
        <v>17.931790105263161</v>
      </c>
      <c r="S27" s="25">
        <f t="shared" si="15"/>
        <v>0.44451746546875825</v>
      </c>
      <c r="T27" s="95">
        <f t="shared" si="16"/>
        <v>17.0352006</v>
      </c>
      <c r="U27" s="96">
        <f t="shared" si="17"/>
        <v>0.42229159219532025</v>
      </c>
      <c r="W27" s="50"/>
    </row>
    <row r="28" spans="1:23" x14ac:dyDescent="0.3">
      <c r="A28" s="18">
        <f t="shared" si="18"/>
        <v>18</v>
      </c>
      <c r="B28" s="74">
        <v>26807.16</v>
      </c>
      <c r="C28" s="75"/>
      <c r="D28" s="74">
        <f t="shared" si="0"/>
        <v>36800.869248000003</v>
      </c>
      <c r="E28" s="78">
        <f t="shared" si="1"/>
        <v>912.26971926058332</v>
      </c>
      <c r="F28" s="74">
        <f t="shared" si="2"/>
        <v>3066.7391039999998</v>
      </c>
      <c r="G28" s="78">
        <f t="shared" si="3"/>
        <v>76.022476605048595</v>
      </c>
      <c r="H28" s="74">
        <f t="shared" si="4"/>
        <v>0</v>
      </c>
      <c r="I28" s="78">
        <f t="shared" si="5"/>
        <v>0</v>
      </c>
      <c r="J28" s="74">
        <f t="shared" si="6"/>
        <v>0</v>
      </c>
      <c r="K28" s="78">
        <f t="shared" si="7"/>
        <v>0</v>
      </c>
      <c r="L28" s="95">
        <f t="shared" si="8"/>
        <v>18.623921684210529</v>
      </c>
      <c r="M28" s="96">
        <f t="shared" si="9"/>
        <v>0.46167495913997131</v>
      </c>
      <c r="N28" s="95">
        <f t="shared" si="10"/>
        <v>9.3119608421052646</v>
      </c>
      <c r="O28" s="96">
        <f t="shared" si="11"/>
        <v>0.23083747956998565</v>
      </c>
      <c r="P28" s="95">
        <f t="shared" si="12"/>
        <v>3.7247843368421059</v>
      </c>
      <c r="Q28" s="96">
        <f t="shared" si="13"/>
        <v>9.2334991827994262E-2</v>
      </c>
      <c r="R28" s="25">
        <f t="shared" si="14"/>
        <v>18.623921684210526</v>
      </c>
      <c r="S28" s="25">
        <f t="shared" si="15"/>
        <v>0.46167495913997125</v>
      </c>
      <c r="T28" s="95">
        <f t="shared" si="16"/>
        <v>17.692725600000003</v>
      </c>
      <c r="U28" s="96">
        <f t="shared" si="17"/>
        <v>0.43859121118297278</v>
      </c>
      <c r="W28" s="50"/>
    </row>
    <row r="29" spans="1:23" x14ac:dyDescent="0.3">
      <c r="A29" s="18">
        <f t="shared" si="18"/>
        <v>19</v>
      </c>
      <c r="B29" s="74">
        <v>26807.16</v>
      </c>
      <c r="C29" s="75"/>
      <c r="D29" s="74">
        <f t="shared" si="0"/>
        <v>36800.869248000003</v>
      </c>
      <c r="E29" s="78">
        <f t="shared" si="1"/>
        <v>912.26971926058332</v>
      </c>
      <c r="F29" s="74">
        <f t="shared" si="2"/>
        <v>3066.7391039999998</v>
      </c>
      <c r="G29" s="78">
        <f t="shared" si="3"/>
        <v>76.022476605048595</v>
      </c>
      <c r="H29" s="74">
        <f t="shared" si="4"/>
        <v>0</v>
      </c>
      <c r="I29" s="78">
        <f t="shared" si="5"/>
        <v>0</v>
      </c>
      <c r="J29" s="74">
        <f t="shared" si="6"/>
        <v>0</v>
      </c>
      <c r="K29" s="78">
        <f t="shared" si="7"/>
        <v>0</v>
      </c>
      <c r="L29" s="95">
        <f t="shared" si="8"/>
        <v>18.623921684210529</v>
      </c>
      <c r="M29" s="96">
        <f t="shared" si="9"/>
        <v>0.46167495913997131</v>
      </c>
      <c r="N29" s="95">
        <f t="shared" si="10"/>
        <v>9.3119608421052646</v>
      </c>
      <c r="O29" s="96">
        <f t="shared" si="11"/>
        <v>0.23083747956998565</v>
      </c>
      <c r="P29" s="95">
        <f t="shared" si="12"/>
        <v>3.7247843368421059</v>
      </c>
      <c r="Q29" s="96">
        <f t="shared" si="13"/>
        <v>9.2334991827994262E-2</v>
      </c>
      <c r="R29" s="25">
        <f t="shared" si="14"/>
        <v>18.623921684210526</v>
      </c>
      <c r="S29" s="25">
        <f t="shared" si="15"/>
        <v>0.46167495913997125</v>
      </c>
      <c r="T29" s="95">
        <f t="shared" si="16"/>
        <v>17.692725600000003</v>
      </c>
      <c r="U29" s="96">
        <f t="shared" si="17"/>
        <v>0.43859121118297278</v>
      </c>
      <c r="W29" s="50"/>
    </row>
    <row r="30" spans="1:23" x14ac:dyDescent="0.3">
      <c r="A30" s="18">
        <f t="shared" si="18"/>
        <v>20</v>
      </c>
      <c r="B30" s="74">
        <v>27803.38</v>
      </c>
      <c r="C30" s="75"/>
      <c r="D30" s="74">
        <f t="shared" si="0"/>
        <v>38168.480064000003</v>
      </c>
      <c r="E30" s="78">
        <f t="shared" si="1"/>
        <v>946.17190583020783</v>
      </c>
      <c r="F30" s="74">
        <f t="shared" si="2"/>
        <v>3180.7066719999998</v>
      </c>
      <c r="G30" s="78">
        <f t="shared" si="3"/>
        <v>78.847658819183977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19.316032421052633</v>
      </c>
      <c r="M30" s="96">
        <f t="shared" si="9"/>
        <v>0.47883193614889064</v>
      </c>
      <c r="N30" s="95">
        <f t="shared" si="10"/>
        <v>9.6580162105263163</v>
      </c>
      <c r="O30" s="96">
        <f t="shared" si="11"/>
        <v>0.23941596807444532</v>
      </c>
      <c r="P30" s="95">
        <f t="shared" si="12"/>
        <v>3.8632064842105267</v>
      </c>
      <c r="Q30" s="96">
        <f t="shared" si="13"/>
        <v>9.5766387229778122E-2</v>
      </c>
      <c r="R30" s="25">
        <f t="shared" si="14"/>
        <v>19.316032421052633</v>
      </c>
      <c r="S30" s="25">
        <f t="shared" si="15"/>
        <v>0.47883193614889064</v>
      </c>
      <c r="T30" s="95">
        <f t="shared" si="16"/>
        <v>18.350230800000002</v>
      </c>
      <c r="U30" s="96">
        <f t="shared" si="17"/>
        <v>0.45489033934144613</v>
      </c>
      <c r="W30" s="50"/>
    </row>
    <row r="31" spans="1:23" x14ac:dyDescent="0.3">
      <c r="A31" s="18">
        <f t="shared" si="18"/>
        <v>21</v>
      </c>
      <c r="B31" s="74">
        <v>27803.38</v>
      </c>
      <c r="C31" s="75"/>
      <c r="D31" s="74">
        <f t="shared" si="0"/>
        <v>38168.480064000003</v>
      </c>
      <c r="E31" s="78">
        <f t="shared" si="1"/>
        <v>946.17190583020783</v>
      </c>
      <c r="F31" s="74">
        <f t="shared" si="2"/>
        <v>3180.7066719999998</v>
      </c>
      <c r="G31" s="78">
        <f t="shared" si="3"/>
        <v>78.847658819183977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19.316032421052633</v>
      </c>
      <c r="M31" s="96">
        <f t="shared" si="9"/>
        <v>0.47883193614889064</v>
      </c>
      <c r="N31" s="95">
        <f t="shared" si="10"/>
        <v>9.6580162105263163</v>
      </c>
      <c r="O31" s="96">
        <f t="shared" si="11"/>
        <v>0.23941596807444532</v>
      </c>
      <c r="P31" s="95">
        <f t="shared" si="12"/>
        <v>3.8632064842105267</v>
      </c>
      <c r="Q31" s="96">
        <f t="shared" si="13"/>
        <v>9.5766387229778122E-2</v>
      </c>
      <c r="R31" s="25">
        <f t="shared" si="14"/>
        <v>19.316032421052633</v>
      </c>
      <c r="S31" s="25">
        <f t="shared" si="15"/>
        <v>0.47883193614889064</v>
      </c>
      <c r="T31" s="95">
        <f t="shared" si="16"/>
        <v>18.350230800000002</v>
      </c>
      <c r="U31" s="96">
        <f t="shared" si="17"/>
        <v>0.45489033934144613</v>
      </c>
      <c r="W31" s="50"/>
    </row>
    <row r="32" spans="1:23" x14ac:dyDescent="0.3">
      <c r="A32" s="18">
        <f t="shared" si="18"/>
        <v>22</v>
      </c>
      <c r="B32" s="74">
        <v>28799.599999999999</v>
      </c>
      <c r="C32" s="75"/>
      <c r="D32" s="74">
        <f t="shared" si="0"/>
        <v>39536.090879999996</v>
      </c>
      <c r="E32" s="78">
        <f t="shared" si="1"/>
        <v>980.07409239983235</v>
      </c>
      <c r="F32" s="74">
        <f t="shared" si="2"/>
        <v>3294.6742400000003</v>
      </c>
      <c r="G32" s="78">
        <f t="shared" si="3"/>
        <v>81.672841033319372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20.008143157894736</v>
      </c>
      <c r="M32" s="96">
        <f t="shared" si="9"/>
        <v>0.49598891315780991</v>
      </c>
      <c r="N32" s="95">
        <f t="shared" si="10"/>
        <v>10.004071578947368</v>
      </c>
      <c r="O32" s="96">
        <f t="shared" si="11"/>
        <v>0.24799445657890495</v>
      </c>
      <c r="P32" s="95">
        <f t="shared" si="12"/>
        <v>4.0016286315789475</v>
      </c>
      <c r="Q32" s="96">
        <f t="shared" si="13"/>
        <v>9.9197782631561995E-2</v>
      </c>
      <c r="R32" s="25">
        <f t="shared" si="14"/>
        <v>20.00814315789474</v>
      </c>
      <c r="S32" s="25">
        <f t="shared" si="15"/>
        <v>0.49598891315781002</v>
      </c>
      <c r="T32" s="95">
        <f t="shared" si="16"/>
        <v>19.007735999999998</v>
      </c>
      <c r="U32" s="96">
        <f t="shared" si="17"/>
        <v>0.47118946749991936</v>
      </c>
      <c r="W32" s="50"/>
    </row>
    <row r="33" spans="1:23" x14ac:dyDescent="0.3">
      <c r="A33" s="18">
        <f t="shared" si="18"/>
        <v>23</v>
      </c>
      <c r="B33" s="74">
        <v>29795.82</v>
      </c>
      <c r="C33" s="75"/>
      <c r="D33" s="74">
        <f t="shared" si="0"/>
        <v>40903.701696000004</v>
      </c>
      <c r="E33" s="78">
        <f t="shared" si="1"/>
        <v>1013.9762789694571</v>
      </c>
      <c r="F33" s="74">
        <f t="shared" si="2"/>
        <v>3408.6418080000003</v>
      </c>
      <c r="G33" s="78">
        <f t="shared" si="3"/>
        <v>84.498023247454768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20.700253894736843</v>
      </c>
      <c r="M33" s="96">
        <f t="shared" si="9"/>
        <v>0.51314589016672929</v>
      </c>
      <c r="N33" s="95">
        <f t="shared" si="10"/>
        <v>10.350126947368421</v>
      </c>
      <c r="O33" s="96">
        <f t="shared" si="11"/>
        <v>0.25657294508336465</v>
      </c>
      <c r="P33" s="95">
        <f t="shared" si="12"/>
        <v>4.1400507789473684</v>
      </c>
      <c r="Q33" s="96">
        <f t="shared" si="13"/>
        <v>0.10262917803334586</v>
      </c>
      <c r="R33" s="25">
        <f t="shared" si="14"/>
        <v>20.700253894736843</v>
      </c>
      <c r="S33" s="25">
        <f t="shared" si="15"/>
        <v>0.51314589016672929</v>
      </c>
      <c r="T33" s="95">
        <f t="shared" si="16"/>
        <v>19.665241200000001</v>
      </c>
      <c r="U33" s="96">
        <f t="shared" si="17"/>
        <v>0.48748859565839281</v>
      </c>
      <c r="W33" s="50"/>
    </row>
    <row r="34" spans="1:23" x14ac:dyDescent="0.3">
      <c r="A34" s="18">
        <f t="shared" si="18"/>
        <v>24</v>
      </c>
      <c r="B34" s="74">
        <v>30792.04</v>
      </c>
      <c r="C34" s="75"/>
      <c r="D34" s="74">
        <f t="shared" si="0"/>
        <v>42271.312512000004</v>
      </c>
      <c r="E34" s="78">
        <f t="shared" si="1"/>
        <v>1047.8784655390818</v>
      </c>
      <c r="F34" s="74">
        <f t="shared" si="2"/>
        <v>3522.6093760000003</v>
      </c>
      <c r="G34" s="78">
        <f t="shared" si="3"/>
        <v>87.323205461590149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21.39236463157895</v>
      </c>
      <c r="M34" s="96">
        <f t="shared" si="9"/>
        <v>0.53030286717564867</v>
      </c>
      <c r="N34" s="95">
        <f t="shared" si="10"/>
        <v>10.696182315789475</v>
      </c>
      <c r="O34" s="96">
        <f t="shared" si="11"/>
        <v>0.26515143358782434</v>
      </c>
      <c r="P34" s="95">
        <f t="shared" si="12"/>
        <v>4.2784729263157901</v>
      </c>
      <c r="Q34" s="96">
        <f t="shared" si="13"/>
        <v>0.10606057343512974</v>
      </c>
      <c r="R34" s="25">
        <f t="shared" si="14"/>
        <v>21.39236463157895</v>
      </c>
      <c r="S34" s="25">
        <f t="shared" si="15"/>
        <v>0.53030286717564867</v>
      </c>
      <c r="T34" s="95">
        <f t="shared" si="16"/>
        <v>20.322746400000003</v>
      </c>
      <c r="U34" s="96">
        <f t="shared" si="17"/>
        <v>0.50378772381686621</v>
      </c>
      <c r="W34" s="50"/>
    </row>
    <row r="35" spans="1:23" x14ac:dyDescent="0.3">
      <c r="A35" s="18">
        <f t="shared" si="18"/>
        <v>25</v>
      </c>
      <c r="B35" s="74">
        <v>30792.04</v>
      </c>
      <c r="C35" s="75"/>
      <c r="D35" s="74">
        <f t="shared" si="0"/>
        <v>42271.312512000004</v>
      </c>
      <c r="E35" s="78">
        <f t="shared" si="1"/>
        <v>1047.8784655390818</v>
      </c>
      <c r="F35" s="74">
        <f t="shared" si="2"/>
        <v>3522.6093760000003</v>
      </c>
      <c r="G35" s="78">
        <f t="shared" si="3"/>
        <v>87.323205461590149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21.39236463157895</v>
      </c>
      <c r="M35" s="96">
        <f t="shared" si="9"/>
        <v>0.53030286717564867</v>
      </c>
      <c r="N35" s="95">
        <f t="shared" si="10"/>
        <v>10.696182315789475</v>
      </c>
      <c r="O35" s="96">
        <f t="shared" si="11"/>
        <v>0.26515143358782434</v>
      </c>
      <c r="P35" s="95">
        <f t="shared" si="12"/>
        <v>4.2784729263157901</v>
      </c>
      <c r="Q35" s="96">
        <f t="shared" si="13"/>
        <v>0.10606057343512974</v>
      </c>
      <c r="R35" s="25">
        <f t="shared" si="14"/>
        <v>21.39236463157895</v>
      </c>
      <c r="S35" s="25">
        <f t="shared" si="15"/>
        <v>0.53030286717564867</v>
      </c>
      <c r="T35" s="95">
        <f t="shared" si="16"/>
        <v>20.322746400000003</v>
      </c>
      <c r="U35" s="96">
        <f t="shared" si="17"/>
        <v>0.50378772381686621</v>
      </c>
      <c r="W35" s="50"/>
    </row>
    <row r="36" spans="1:23" x14ac:dyDescent="0.3">
      <c r="A36" s="18">
        <f t="shared" si="18"/>
        <v>26</v>
      </c>
      <c r="B36" s="74">
        <v>30792.04</v>
      </c>
      <c r="C36" s="75"/>
      <c r="D36" s="74">
        <f t="shared" si="0"/>
        <v>42271.312512000004</v>
      </c>
      <c r="E36" s="78">
        <f t="shared" si="1"/>
        <v>1047.8784655390818</v>
      </c>
      <c r="F36" s="74">
        <f t="shared" si="2"/>
        <v>3522.6093760000003</v>
      </c>
      <c r="G36" s="78">
        <f t="shared" si="3"/>
        <v>87.323205461590149</v>
      </c>
      <c r="H36" s="74">
        <f t="shared" si="4"/>
        <v>0</v>
      </c>
      <c r="I36" s="78">
        <f t="shared" si="5"/>
        <v>0</v>
      </c>
      <c r="J36" s="74">
        <f t="shared" si="6"/>
        <v>0</v>
      </c>
      <c r="K36" s="78">
        <f t="shared" si="7"/>
        <v>0</v>
      </c>
      <c r="L36" s="95">
        <f t="shared" si="8"/>
        <v>21.39236463157895</v>
      </c>
      <c r="M36" s="96">
        <f t="shared" si="9"/>
        <v>0.53030286717564867</v>
      </c>
      <c r="N36" s="95">
        <f t="shared" si="10"/>
        <v>10.696182315789475</v>
      </c>
      <c r="O36" s="96">
        <f t="shared" si="11"/>
        <v>0.26515143358782434</v>
      </c>
      <c r="P36" s="95">
        <f t="shared" si="12"/>
        <v>4.2784729263157901</v>
      </c>
      <c r="Q36" s="96">
        <f t="shared" si="13"/>
        <v>0.10606057343512974</v>
      </c>
      <c r="R36" s="25">
        <f t="shared" si="14"/>
        <v>21.39236463157895</v>
      </c>
      <c r="S36" s="25">
        <f t="shared" si="15"/>
        <v>0.53030286717564867</v>
      </c>
      <c r="T36" s="95">
        <f t="shared" si="16"/>
        <v>20.322746400000003</v>
      </c>
      <c r="U36" s="96">
        <f t="shared" si="17"/>
        <v>0.50378772381686621</v>
      </c>
      <c r="W36" s="50"/>
    </row>
    <row r="37" spans="1:23" x14ac:dyDescent="0.3">
      <c r="A37" s="18">
        <f t="shared" si="18"/>
        <v>27</v>
      </c>
      <c r="B37" s="74">
        <v>30792.04</v>
      </c>
      <c r="C37" s="75"/>
      <c r="D37" s="74">
        <f t="shared" si="0"/>
        <v>42271.312512000004</v>
      </c>
      <c r="E37" s="78">
        <f t="shared" si="1"/>
        <v>1047.8784655390818</v>
      </c>
      <c r="F37" s="74">
        <f t="shared" si="2"/>
        <v>3522.6093760000003</v>
      </c>
      <c r="G37" s="78">
        <f t="shared" si="3"/>
        <v>87.323205461590149</v>
      </c>
      <c r="H37" s="74">
        <f t="shared" si="4"/>
        <v>0</v>
      </c>
      <c r="I37" s="78">
        <f t="shared" si="5"/>
        <v>0</v>
      </c>
      <c r="J37" s="74">
        <f t="shared" si="6"/>
        <v>0</v>
      </c>
      <c r="K37" s="78">
        <f t="shared" si="7"/>
        <v>0</v>
      </c>
      <c r="L37" s="95">
        <f t="shared" si="8"/>
        <v>21.39236463157895</v>
      </c>
      <c r="M37" s="96">
        <f t="shared" si="9"/>
        <v>0.53030286717564867</v>
      </c>
      <c r="N37" s="95">
        <f t="shared" si="10"/>
        <v>10.696182315789475</v>
      </c>
      <c r="O37" s="96">
        <f t="shared" si="11"/>
        <v>0.26515143358782434</v>
      </c>
      <c r="P37" s="95">
        <f t="shared" si="12"/>
        <v>4.2784729263157901</v>
      </c>
      <c r="Q37" s="96">
        <f t="shared" si="13"/>
        <v>0.10606057343512974</v>
      </c>
      <c r="R37" s="25">
        <f t="shared" si="14"/>
        <v>21.39236463157895</v>
      </c>
      <c r="S37" s="25">
        <f t="shared" si="15"/>
        <v>0.53030286717564867</v>
      </c>
      <c r="T37" s="95">
        <f t="shared" si="16"/>
        <v>20.322746400000003</v>
      </c>
      <c r="U37" s="96">
        <f t="shared" si="17"/>
        <v>0.50378772381686621</v>
      </c>
      <c r="W37" s="50"/>
    </row>
    <row r="38" spans="1:23" x14ac:dyDescent="0.3">
      <c r="A38" s="26"/>
      <c r="B38" s="76"/>
      <c r="C38" s="77"/>
      <c r="D38" s="76"/>
      <c r="E38" s="77"/>
      <c r="F38" s="76"/>
      <c r="G38" s="77"/>
      <c r="H38" s="76"/>
      <c r="I38" s="77"/>
      <c r="J38" s="76"/>
      <c r="K38" s="77"/>
      <c r="L38" s="76"/>
      <c r="M38" s="77"/>
      <c r="N38" s="76"/>
      <c r="O38" s="77"/>
      <c r="P38" s="76"/>
      <c r="Q38" s="77"/>
      <c r="R38" s="26"/>
      <c r="S38" s="26"/>
      <c r="T38" s="76"/>
      <c r="U38" s="77"/>
    </row>
  </sheetData>
  <dataConsolidate/>
  <mergeCells count="287">
    <mergeCell ref="T38:U38"/>
    <mergeCell ref="T31:U31"/>
    <mergeCell ref="T32:U32"/>
    <mergeCell ref="T33:U33"/>
    <mergeCell ref="T34:U34"/>
    <mergeCell ref="T25:U25"/>
    <mergeCell ref="T26:U26"/>
    <mergeCell ref="T16:U16"/>
    <mergeCell ref="T17:U17"/>
    <mergeCell ref="T18:U18"/>
    <mergeCell ref="T19:U19"/>
    <mergeCell ref="T20:U20"/>
    <mergeCell ref="T21:U21"/>
    <mergeCell ref="T35:U35"/>
    <mergeCell ref="T36:U36"/>
    <mergeCell ref="T37:U37"/>
    <mergeCell ref="T27:U27"/>
    <mergeCell ref="T28:U28"/>
    <mergeCell ref="T29:U29"/>
    <mergeCell ref="T30:U30"/>
    <mergeCell ref="T22:U22"/>
    <mergeCell ref="T23:U23"/>
    <mergeCell ref="T24:U24"/>
    <mergeCell ref="T10:U10"/>
    <mergeCell ref="T11:U11"/>
    <mergeCell ref="T12:U12"/>
    <mergeCell ref="T13:U13"/>
    <mergeCell ref="T14:U14"/>
    <mergeCell ref="T15:U15"/>
    <mergeCell ref="P29:Q29"/>
    <mergeCell ref="P30:Q30"/>
    <mergeCell ref="P31:Q31"/>
    <mergeCell ref="P23:Q23"/>
    <mergeCell ref="P24:Q24"/>
    <mergeCell ref="P25:Q25"/>
    <mergeCell ref="P26:Q26"/>
    <mergeCell ref="P27:Q27"/>
    <mergeCell ref="P28:Q28"/>
    <mergeCell ref="P17:Q17"/>
    <mergeCell ref="P18:Q18"/>
    <mergeCell ref="N38:O38"/>
    <mergeCell ref="P10:Q10"/>
    <mergeCell ref="P11:Q11"/>
    <mergeCell ref="P12:Q12"/>
    <mergeCell ref="P13:Q13"/>
    <mergeCell ref="P14:Q14"/>
    <mergeCell ref="P15:Q15"/>
    <mergeCell ref="P16:Q16"/>
    <mergeCell ref="N30:O30"/>
    <mergeCell ref="N31:O31"/>
    <mergeCell ref="N32:O32"/>
    <mergeCell ref="N33:O33"/>
    <mergeCell ref="N34:O34"/>
    <mergeCell ref="N35:O35"/>
    <mergeCell ref="N24:O24"/>
    <mergeCell ref="N25:O25"/>
    <mergeCell ref="N26:O26"/>
    <mergeCell ref="N27:O27"/>
    <mergeCell ref="P35:Q35"/>
    <mergeCell ref="P36:Q36"/>
    <mergeCell ref="P37:Q37"/>
    <mergeCell ref="P38:Q38"/>
    <mergeCell ref="P32:Q32"/>
    <mergeCell ref="P33:Q33"/>
    <mergeCell ref="L22:M22"/>
    <mergeCell ref="L23:M23"/>
    <mergeCell ref="L24:M24"/>
    <mergeCell ref="P19:Q19"/>
    <mergeCell ref="P20:Q20"/>
    <mergeCell ref="P21:Q21"/>
    <mergeCell ref="P22:Q22"/>
    <mergeCell ref="N36:O36"/>
    <mergeCell ref="N37:O37"/>
    <mergeCell ref="P34:Q34"/>
    <mergeCell ref="N17:O17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L19:M19"/>
    <mergeCell ref="L20:M20"/>
    <mergeCell ref="L21:M21"/>
    <mergeCell ref="N28:O28"/>
    <mergeCell ref="N29:O29"/>
    <mergeCell ref="N18:O18"/>
    <mergeCell ref="N19:O19"/>
    <mergeCell ref="N20:O20"/>
    <mergeCell ref="N21:O21"/>
    <mergeCell ref="N22:O22"/>
    <mergeCell ref="N23:O23"/>
    <mergeCell ref="J36:K36"/>
    <mergeCell ref="J37:K37"/>
    <mergeCell ref="J38:K38"/>
    <mergeCell ref="L10:M10"/>
    <mergeCell ref="L13:M13"/>
    <mergeCell ref="L14:M14"/>
    <mergeCell ref="L15:M15"/>
    <mergeCell ref="L16:M16"/>
    <mergeCell ref="L17:M17"/>
    <mergeCell ref="L18:M18"/>
    <mergeCell ref="J30:K30"/>
    <mergeCell ref="J31:K31"/>
    <mergeCell ref="J32:K32"/>
    <mergeCell ref="J33:K33"/>
    <mergeCell ref="J34:K34"/>
    <mergeCell ref="J35:K35"/>
    <mergeCell ref="J24:K24"/>
    <mergeCell ref="J25:K25"/>
    <mergeCell ref="J26:K26"/>
    <mergeCell ref="J27:K27"/>
    <mergeCell ref="J28:K28"/>
    <mergeCell ref="J29:K29"/>
    <mergeCell ref="L38:M38"/>
    <mergeCell ref="L37:M37"/>
    <mergeCell ref="H37:I37"/>
    <mergeCell ref="H38:I38"/>
    <mergeCell ref="J16:K16"/>
    <mergeCell ref="J17:K17"/>
    <mergeCell ref="J18:K18"/>
    <mergeCell ref="J19:K19"/>
    <mergeCell ref="J20:K20"/>
    <mergeCell ref="J21:K21"/>
    <mergeCell ref="J22:K22"/>
    <mergeCell ref="J23:K23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T9:U9"/>
    <mergeCell ref="H16:I16"/>
    <mergeCell ref="H17:I17"/>
    <mergeCell ref="H18:I18"/>
    <mergeCell ref="J10:K10"/>
    <mergeCell ref="J11:K11"/>
    <mergeCell ref="J12:K12"/>
    <mergeCell ref="J13:K13"/>
    <mergeCell ref="J14:K14"/>
    <mergeCell ref="J15:K15"/>
    <mergeCell ref="N9:O9"/>
    <mergeCell ref="P9:Q9"/>
    <mergeCell ref="L12:M12"/>
    <mergeCell ref="N10:O10"/>
    <mergeCell ref="N11:O11"/>
    <mergeCell ref="N12:O12"/>
    <mergeCell ref="N13:O13"/>
    <mergeCell ref="N14:O14"/>
    <mergeCell ref="N15:O15"/>
    <mergeCell ref="N16:O16"/>
    <mergeCell ref="F37:G37"/>
    <mergeCell ref="F38:G38"/>
    <mergeCell ref="F9:G9"/>
    <mergeCell ref="H9:I9"/>
    <mergeCell ref="H10:I10"/>
    <mergeCell ref="H11:I11"/>
    <mergeCell ref="H12:I12"/>
    <mergeCell ref="H13:I13"/>
    <mergeCell ref="H14:I14"/>
    <mergeCell ref="H15:I15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9:G19"/>
    <mergeCell ref="F20:G20"/>
    <mergeCell ref="D37:E37"/>
    <mergeCell ref="D38:E38"/>
    <mergeCell ref="B9:C9"/>
    <mergeCell ref="T7:U7"/>
    <mergeCell ref="H6:I6"/>
    <mergeCell ref="J6:K6"/>
    <mergeCell ref="J7:K7"/>
    <mergeCell ref="L7:Q7"/>
    <mergeCell ref="J8:K8"/>
    <mergeCell ref="L9:M9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F21:G21"/>
    <mergeCell ref="F22:G22"/>
    <mergeCell ref="F23:G23"/>
    <mergeCell ref="F24:G24"/>
    <mergeCell ref="D29:E29"/>
    <mergeCell ref="D30:E30"/>
    <mergeCell ref="D19:E19"/>
    <mergeCell ref="D20:E20"/>
    <mergeCell ref="D21:E21"/>
    <mergeCell ref="D22:E22"/>
    <mergeCell ref="D23:E23"/>
    <mergeCell ref="D24:E24"/>
    <mergeCell ref="B38:C38"/>
    <mergeCell ref="B28:C28"/>
    <mergeCell ref="B29:C29"/>
    <mergeCell ref="B22:C22"/>
    <mergeCell ref="B23:C23"/>
    <mergeCell ref="B24:C24"/>
    <mergeCell ref="B25:C25"/>
    <mergeCell ref="B26:C26"/>
    <mergeCell ref="B35:C35"/>
    <mergeCell ref="B36:C36"/>
    <mergeCell ref="B37:C37"/>
    <mergeCell ref="B30:C30"/>
    <mergeCell ref="B31:C31"/>
    <mergeCell ref="B32:C32"/>
    <mergeCell ref="B33:C33"/>
    <mergeCell ref="B34:C34"/>
    <mergeCell ref="F16:G16"/>
    <mergeCell ref="F17:G17"/>
    <mergeCell ref="B27:C27"/>
    <mergeCell ref="B14:C14"/>
    <mergeCell ref="B19:C19"/>
    <mergeCell ref="B20:C20"/>
    <mergeCell ref="B21:C21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B15:C15"/>
    <mergeCell ref="B16:C16"/>
    <mergeCell ref="B17:C17"/>
    <mergeCell ref="B18:C18"/>
    <mergeCell ref="B13:C13"/>
    <mergeCell ref="A1:C1"/>
    <mergeCell ref="L11:M11"/>
    <mergeCell ref="B10:C10"/>
    <mergeCell ref="B11:C11"/>
    <mergeCell ref="B7:C7"/>
    <mergeCell ref="D7:E7"/>
    <mergeCell ref="D8:E8"/>
    <mergeCell ref="F18:G18"/>
    <mergeCell ref="B12:C12"/>
    <mergeCell ref="D9:E9"/>
    <mergeCell ref="L6:Q6"/>
    <mergeCell ref="B6:E6"/>
    <mergeCell ref="B8:C8"/>
    <mergeCell ref="P8:Q8"/>
    <mergeCell ref="F7:G7"/>
    <mergeCell ref="H7:I7"/>
    <mergeCell ref="H8:I8"/>
    <mergeCell ref="F10:G10"/>
    <mergeCell ref="F11:G11"/>
    <mergeCell ref="F12:G12"/>
    <mergeCell ref="J9:K9"/>
    <mergeCell ref="F13:G13"/>
    <mergeCell ref="F14:G14"/>
    <mergeCell ref="F15:G15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="75" zoomScaleNormal="75" workbookViewId="0">
      <selection activeCell="F24" sqref="F24:G24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9.5703125" style="1" customWidth="1"/>
    <col min="24" max="16384" width="8.85546875" style="1"/>
  </cols>
  <sheetData>
    <row r="1" spans="1:23" ht="16.5" x14ac:dyDescent="0.3">
      <c r="A1" s="5" t="s">
        <v>58</v>
      </c>
      <c r="B1" s="5" t="s">
        <v>1</v>
      </c>
      <c r="C1" s="5"/>
      <c r="D1" s="5"/>
      <c r="E1" s="6">
        <v>450</v>
      </c>
      <c r="F1" s="48" t="s">
        <v>125</v>
      </c>
      <c r="G1" s="5"/>
      <c r="H1" s="5"/>
      <c r="N1" s="47" t="str">
        <f>Voorblad!G24</f>
        <v>1 april 2020</v>
      </c>
      <c r="Q1" s="8" t="s">
        <v>57</v>
      </c>
    </row>
    <row r="2" spans="1:23" x14ac:dyDescent="0.3">
      <c r="A2" s="8"/>
      <c r="T2" s="1" t="s">
        <v>6</v>
      </c>
      <c r="U2" s="13">
        <f>Voorblad!D2</f>
        <v>1.3728</v>
      </c>
    </row>
    <row r="3" spans="1:23" ht="17.25" x14ac:dyDescent="0.35">
      <c r="A3" s="5"/>
      <c r="B3" s="5"/>
      <c r="C3" s="5"/>
      <c r="D3" s="5"/>
      <c r="E3" s="10"/>
      <c r="F3" s="11"/>
      <c r="G3" s="5"/>
      <c r="H3" s="5"/>
      <c r="Q3" s="8"/>
    </row>
    <row r="4" spans="1:23" x14ac:dyDescent="0.3">
      <c r="A4" s="14"/>
      <c r="B4" s="83" t="s">
        <v>7</v>
      </c>
      <c r="C4" s="91"/>
      <c r="D4" s="91"/>
      <c r="E4" s="84"/>
      <c r="F4" s="15" t="s">
        <v>8</v>
      </c>
      <c r="G4" s="16"/>
      <c r="H4" s="83" t="s">
        <v>9</v>
      </c>
      <c r="I4" s="86"/>
      <c r="J4" s="83" t="s">
        <v>10</v>
      </c>
      <c r="K4" s="84"/>
      <c r="L4" s="83" t="s">
        <v>11</v>
      </c>
      <c r="M4" s="91"/>
      <c r="N4" s="91"/>
      <c r="O4" s="91"/>
      <c r="P4" s="91"/>
      <c r="Q4" s="84"/>
      <c r="R4" s="17" t="s">
        <v>12</v>
      </c>
      <c r="S4" s="17"/>
      <c r="T4" s="17"/>
      <c r="U4" s="16"/>
    </row>
    <row r="5" spans="1:23" x14ac:dyDescent="0.3">
      <c r="A5" s="18"/>
      <c r="B5" s="79">
        <v>1</v>
      </c>
      <c r="C5" s="80"/>
      <c r="D5" s="79"/>
      <c r="E5" s="80"/>
      <c r="F5" s="79"/>
      <c r="G5" s="80"/>
      <c r="H5" s="79"/>
      <c r="I5" s="80"/>
      <c r="J5" s="87" t="s">
        <v>13</v>
      </c>
      <c r="K5" s="80"/>
      <c r="L5" s="87" t="s">
        <v>14</v>
      </c>
      <c r="M5" s="88"/>
      <c r="N5" s="88"/>
      <c r="O5" s="88"/>
      <c r="P5" s="88"/>
      <c r="Q5" s="80"/>
      <c r="R5" s="19"/>
      <c r="S5" s="19"/>
      <c r="T5" s="85" t="s">
        <v>15</v>
      </c>
      <c r="U5" s="80"/>
    </row>
    <row r="6" spans="1:23" x14ac:dyDescent="0.3">
      <c r="A6" s="18"/>
      <c r="B6" s="92" t="s">
        <v>16</v>
      </c>
      <c r="C6" s="93"/>
      <c r="D6" s="81" t="str">
        <f>Voorblad!G24</f>
        <v>1 april 2020</v>
      </c>
      <c r="E6" s="82"/>
      <c r="F6" s="20" t="str">
        <f>D6</f>
        <v>1 april 2020</v>
      </c>
      <c r="G6" s="21"/>
      <c r="H6" s="89"/>
      <c r="I6" s="82"/>
      <c r="J6" s="89"/>
      <c r="K6" s="82"/>
      <c r="L6" s="22">
        <v>1</v>
      </c>
      <c r="M6" s="19"/>
      <c r="N6" s="23">
        <v>0.5</v>
      </c>
      <c r="O6" s="19"/>
      <c r="P6" s="94">
        <v>0.2</v>
      </c>
      <c r="Q6" s="93"/>
      <c r="R6" s="19" t="s">
        <v>9</v>
      </c>
      <c r="S6" s="19"/>
      <c r="T6" s="19"/>
      <c r="U6" s="24"/>
    </row>
    <row r="7" spans="1:23" x14ac:dyDescent="0.3">
      <c r="A7" s="18"/>
      <c r="B7" s="83"/>
      <c r="C7" s="84"/>
      <c r="D7" s="90"/>
      <c r="E7" s="86"/>
      <c r="F7" s="90"/>
      <c r="G7" s="86"/>
      <c r="H7" s="90"/>
      <c r="I7" s="86"/>
      <c r="J7" s="90"/>
      <c r="K7" s="86"/>
      <c r="L7" s="90"/>
      <c r="M7" s="86"/>
      <c r="N7" s="90"/>
      <c r="O7" s="86"/>
      <c r="P7" s="90"/>
      <c r="Q7" s="86"/>
      <c r="R7" s="14"/>
      <c r="S7" s="14"/>
      <c r="T7" s="90"/>
      <c r="U7" s="86"/>
    </row>
    <row r="8" spans="1:23" x14ac:dyDescent="0.3">
      <c r="A8" s="18">
        <v>0</v>
      </c>
      <c r="B8" s="74">
        <v>18761.3</v>
      </c>
      <c r="C8" s="75"/>
      <c r="D8" s="74">
        <f t="shared" ref="D8:D35" si="0">B8*$U$2</f>
        <v>25755.512640000001</v>
      </c>
      <c r="E8" s="78">
        <f t="shared" ref="E8:E35" si="1">D8/40.3399</f>
        <v>638.4624810671321</v>
      </c>
      <c r="F8" s="74">
        <f t="shared" ref="F8:F35" si="2">B8/12*$U$2</f>
        <v>2146.2927199999999</v>
      </c>
      <c r="G8" s="78">
        <f t="shared" ref="G8:G35" si="3">F8/40.3399</f>
        <v>53.205206755594332</v>
      </c>
      <c r="H8" s="74">
        <f t="shared" ref="H8:H35" si="4">((B8&lt;19968.2)*913.03+(B8&gt;19968.2)*(B8&lt;20424.71)*(20424.71-B8+456.51)+(B8&gt;20424.71)*(B8&lt;22659.62)*456.51+(B8&gt;22659.62)*(B8&lt;23116.13)*(23116.13-B8))/12*$U$2</f>
        <v>104.450632</v>
      </c>
      <c r="I8" s="78">
        <f t="shared" ref="I8:I35" si="5">H8/40.3399</f>
        <v>2.5892635331272511</v>
      </c>
      <c r="J8" s="74">
        <f t="shared" ref="J8:J35" si="6">((B8&lt;19968.2)*456.51+(B8&gt;19968.2)*(B8&lt;20196.46)*(20196.46-B8+228.26)+(B8&gt;20196.46)*(B8&lt;22659.62)*228.26+(B8&gt;22659.62)*(B8&lt;22887.88)*(22887.88-B8))/12*$U$2</f>
        <v>52.224743999999994</v>
      </c>
      <c r="K8" s="78">
        <f t="shared" ref="K8:K35" si="7">J8/40.3399</f>
        <v>1.2946175870540084</v>
      </c>
      <c r="L8" s="95">
        <f t="shared" ref="L8:L35" si="8">D8/1976</f>
        <v>13.034166315789474</v>
      </c>
      <c r="M8" s="96">
        <f t="shared" ref="M8:M35" si="9">L8/40.3399</f>
        <v>0.32310854305016806</v>
      </c>
      <c r="N8" s="95">
        <f t="shared" ref="N8:N35" si="10">L8/2</f>
        <v>6.5170831578947368</v>
      </c>
      <c r="O8" s="96">
        <f t="shared" ref="O8:O35" si="11">N8/40.3399</f>
        <v>0.16155427152508403</v>
      </c>
      <c r="P8" s="95">
        <f t="shared" ref="P8:P35" si="12">L8/5</f>
        <v>2.6068332631578945</v>
      </c>
      <c r="Q8" s="96">
        <f t="shared" ref="Q8:Q35" si="13">P8/40.3399</f>
        <v>6.4621708610033607E-2</v>
      </c>
      <c r="R8" s="25">
        <f t="shared" ref="R8:R35" si="14">(F8+H8)/1976*12</f>
        <v>13.668481894736843</v>
      </c>
      <c r="S8" s="25">
        <f t="shared" ref="S8:S35" si="15">R8/40.3399</f>
        <v>0.33883281551855216</v>
      </c>
      <c r="T8" s="95">
        <f t="shared" ref="T8:T35" si="16">D8/2080</f>
        <v>12.382458</v>
      </c>
      <c r="U8" s="96">
        <f t="shared" ref="U8:U35" si="17">T8/40.3399</f>
        <v>0.30695311589765961</v>
      </c>
      <c r="W8" s="50"/>
    </row>
    <row r="9" spans="1:23" x14ac:dyDescent="0.3">
      <c r="A9" s="18">
        <f t="shared" ref="A9:A35" si="18">+A8+1</f>
        <v>1</v>
      </c>
      <c r="B9" s="74">
        <v>19380.830000000002</v>
      </c>
      <c r="C9" s="75"/>
      <c r="D9" s="74">
        <f t="shared" si="0"/>
        <v>26606.003424000002</v>
      </c>
      <c r="E9" s="78">
        <f t="shared" si="1"/>
        <v>659.54559689042367</v>
      </c>
      <c r="F9" s="74">
        <f t="shared" si="2"/>
        <v>2217.1669520000005</v>
      </c>
      <c r="G9" s="78">
        <f t="shared" si="3"/>
        <v>54.962133074201979</v>
      </c>
      <c r="H9" s="74">
        <f t="shared" si="4"/>
        <v>104.450632</v>
      </c>
      <c r="I9" s="78">
        <f t="shared" si="5"/>
        <v>2.5892635331272511</v>
      </c>
      <c r="J9" s="74">
        <f t="shared" si="6"/>
        <v>52.224743999999994</v>
      </c>
      <c r="K9" s="78">
        <f t="shared" si="7"/>
        <v>1.2946175870540084</v>
      </c>
      <c r="L9" s="95">
        <f t="shared" si="8"/>
        <v>13.464576631578948</v>
      </c>
      <c r="M9" s="96">
        <f t="shared" si="9"/>
        <v>0.33377813607814966</v>
      </c>
      <c r="N9" s="95">
        <f t="shared" si="10"/>
        <v>6.7322883157894742</v>
      </c>
      <c r="O9" s="96">
        <f t="shared" si="11"/>
        <v>0.16688906803907483</v>
      </c>
      <c r="P9" s="95">
        <f t="shared" si="12"/>
        <v>2.6929153263157897</v>
      </c>
      <c r="Q9" s="96">
        <f t="shared" si="13"/>
        <v>6.6755627215629929E-2</v>
      </c>
      <c r="R9" s="25">
        <f t="shared" si="14"/>
        <v>14.098892210526319</v>
      </c>
      <c r="S9" s="25">
        <f t="shared" si="15"/>
        <v>0.3495024085465338</v>
      </c>
      <c r="T9" s="95">
        <f t="shared" si="16"/>
        <v>12.7913478</v>
      </c>
      <c r="U9" s="96">
        <f t="shared" si="17"/>
        <v>0.31708922927424216</v>
      </c>
      <c r="W9" s="50"/>
    </row>
    <row r="10" spans="1:23" x14ac:dyDescent="0.3">
      <c r="A10" s="18">
        <f t="shared" si="18"/>
        <v>2</v>
      </c>
      <c r="B10" s="74">
        <v>20139.45</v>
      </c>
      <c r="C10" s="75"/>
      <c r="D10" s="74">
        <f t="shared" si="0"/>
        <v>27647.436960000003</v>
      </c>
      <c r="E10" s="78">
        <f t="shared" si="1"/>
        <v>685.36205989603354</v>
      </c>
      <c r="F10" s="74">
        <f t="shared" si="2"/>
        <v>2303.9530800000002</v>
      </c>
      <c r="G10" s="78">
        <f t="shared" si="3"/>
        <v>57.113504991336129</v>
      </c>
      <c r="H10" s="74">
        <f t="shared" si="4"/>
        <v>84.858487999999809</v>
      </c>
      <c r="I10" s="78">
        <f t="shared" si="5"/>
        <v>2.1035869697247591</v>
      </c>
      <c r="J10" s="74">
        <f t="shared" si="6"/>
        <v>32.634887999999819</v>
      </c>
      <c r="K10" s="78">
        <f t="shared" si="7"/>
        <v>0.80899774168998484</v>
      </c>
      <c r="L10" s="95">
        <f t="shared" si="8"/>
        <v>13.991617894736844</v>
      </c>
      <c r="M10" s="96">
        <f t="shared" si="9"/>
        <v>0.34684314772066477</v>
      </c>
      <c r="N10" s="95">
        <f t="shared" si="10"/>
        <v>6.9958089473684222</v>
      </c>
      <c r="O10" s="96">
        <f t="shared" si="11"/>
        <v>0.17342157386033238</v>
      </c>
      <c r="P10" s="95">
        <f t="shared" si="12"/>
        <v>2.7983235789473691</v>
      </c>
      <c r="Q10" s="96">
        <f t="shared" si="13"/>
        <v>6.9368629544132962E-2</v>
      </c>
      <c r="R10" s="25">
        <f t="shared" si="14"/>
        <v>14.506952842105264</v>
      </c>
      <c r="S10" s="25">
        <f t="shared" si="15"/>
        <v>0.35961796737486368</v>
      </c>
      <c r="T10" s="95">
        <f t="shared" si="16"/>
        <v>13.292037000000001</v>
      </c>
      <c r="U10" s="96">
        <f t="shared" si="17"/>
        <v>0.32950099033463148</v>
      </c>
      <c r="W10" s="50"/>
    </row>
    <row r="11" spans="1:23" x14ac:dyDescent="0.3">
      <c r="A11" s="18">
        <f t="shared" si="18"/>
        <v>3</v>
      </c>
      <c r="B11" s="74">
        <v>20898.05</v>
      </c>
      <c r="C11" s="75"/>
      <c r="D11" s="74">
        <f t="shared" si="0"/>
        <v>28688.84304</v>
      </c>
      <c r="E11" s="78">
        <f t="shared" si="1"/>
        <v>711.17784228518167</v>
      </c>
      <c r="F11" s="74">
        <f t="shared" si="2"/>
        <v>2390.7369199999998</v>
      </c>
      <c r="G11" s="78">
        <f t="shared" si="3"/>
        <v>59.264820190431799</v>
      </c>
      <c r="H11" s="74">
        <f t="shared" si="4"/>
        <v>52.224743999999994</v>
      </c>
      <c r="I11" s="78">
        <f t="shared" si="5"/>
        <v>1.2946175870540084</v>
      </c>
      <c r="J11" s="74">
        <f t="shared" si="6"/>
        <v>26.112943999999999</v>
      </c>
      <c r="K11" s="78">
        <f t="shared" si="7"/>
        <v>0.64732297303662123</v>
      </c>
      <c r="L11" s="95">
        <f t="shared" si="8"/>
        <v>14.518645263157895</v>
      </c>
      <c r="M11" s="96">
        <f t="shared" si="9"/>
        <v>0.35990781492165064</v>
      </c>
      <c r="N11" s="95">
        <f t="shared" si="10"/>
        <v>7.2593226315789474</v>
      </c>
      <c r="O11" s="96">
        <f t="shared" si="11"/>
        <v>0.17995390746082532</v>
      </c>
      <c r="P11" s="95">
        <f t="shared" si="12"/>
        <v>2.9037290526315789</v>
      </c>
      <c r="Q11" s="96">
        <f t="shared" si="13"/>
        <v>7.198156298433013E-2</v>
      </c>
      <c r="R11" s="25">
        <f t="shared" si="14"/>
        <v>14.835799578947368</v>
      </c>
      <c r="S11" s="25">
        <f t="shared" si="15"/>
        <v>0.36776986504546039</v>
      </c>
      <c r="T11" s="95">
        <f t="shared" si="16"/>
        <v>13.792712999999999</v>
      </c>
      <c r="U11" s="96">
        <f t="shared" si="17"/>
        <v>0.34191242417556811</v>
      </c>
      <c r="W11" s="50"/>
    </row>
    <row r="12" spans="1:23" x14ac:dyDescent="0.3">
      <c r="A12" s="18">
        <f t="shared" si="18"/>
        <v>4</v>
      </c>
      <c r="B12" s="74">
        <v>21652.61</v>
      </c>
      <c r="C12" s="75"/>
      <c r="D12" s="74">
        <f t="shared" si="0"/>
        <v>29724.703008</v>
      </c>
      <c r="E12" s="78">
        <f t="shared" si="1"/>
        <v>736.85614014908322</v>
      </c>
      <c r="F12" s="74">
        <f t="shared" si="2"/>
        <v>2477.0585839999999</v>
      </c>
      <c r="G12" s="78">
        <f t="shared" si="3"/>
        <v>61.404678345756928</v>
      </c>
      <c r="H12" s="74">
        <f t="shared" si="4"/>
        <v>52.224743999999994</v>
      </c>
      <c r="I12" s="78">
        <f t="shared" si="5"/>
        <v>1.2946175870540084</v>
      </c>
      <c r="J12" s="74">
        <f t="shared" si="6"/>
        <v>26.112943999999999</v>
      </c>
      <c r="K12" s="78">
        <f t="shared" si="7"/>
        <v>0.64732297303662123</v>
      </c>
      <c r="L12" s="95">
        <f t="shared" si="8"/>
        <v>15.042865894736842</v>
      </c>
      <c r="M12" s="96">
        <f t="shared" si="9"/>
        <v>0.37290290493374656</v>
      </c>
      <c r="N12" s="95">
        <f t="shared" si="10"/>
        <v>7.5214329473684209</v>
      </c>
      <c r="O12" s="96">
        <f t="shared" si="11"/>
        <v>0.18645145246687328</v>
      </c>
      <c r="P12" s="95">
        <f t="shared" si="12"/>
        <v>3.0085731789473682</v>
      </c>
      <c r="Q12" s="96">
        <f t="shared" si="13"/>
        <v>7.4580580986749301E-2</v>
      </c>
      <c r="R12" s="25">
        <f t="shared" si="14"/>
        <v>15.360020210526317</v>
      </c>
      <c r="S12" s="25">
        <f t="shared" si="15"/>
        <v>0.38076495505755631</v>
      </c>
      <c r="T12" s="95">
        <f t="shared" si="16"/>
        <v>14.2907226</v>
      </c>
      <c r="U12" s="96">
        <f t="shared" si="17"/>
        <v>0.35425775968705925</v>
      </c>
      <c r="W12" s="50"/>
    </row>
    <row r="13" spans="1:23" x14ac:dyDescent="0.3">
      <c r="A13" s="18">
        <f t="shared" si="18"/>
        <v>5</v>
      </c>
      <c r="B13" s="74">
        <v>21661.919999999998</v>
      </c>
      <c r="C13" s="75"/>
      <c r="D13" s="74">
        <f t="shared" si="0"/>
        <v>29737.483775999997</v>
      </c>
      <c r="E13" s="78">
        <f t="shared" si="1"/>
        <v>737.17296711196605</v>
      </c>
      <c r="F13" s="74">
        <f t="shared" si="2"/>
        <v>2478.1236479999998</v>
      </c>
      <c r="G13" s="78">
        <f t="shared" si="3"/>
        <v>61.431080592663832</v>
      </c>
      <c r="H13" s="74">
        <f t="shared" si="4"/>
        <v>52.224743999999994</v>
      </c>
      <c r="I13" s="78">
        <f t="shared" si="5"/>
        <v>1.2946175870540084</v>
      </c>
      <c r="J13" s="74">
        <f t="shared" si="6"/>
        <v>26.112943999999999</v>
      </c>
      <c r="K13" s="78">
        <f t="shared" si="7"/>
        <v>0.64732297303662123</v>
      </c>
      <c r="L13" s="95">
        <f t="shared" si="8"/>
        <v>15.04933389473684</v>
      </c>
      <c r="M13" s="96">
        <f t="shared" si="9"/>
        <v>0.37306324246556982</v>
      </c>
      <c r="N13" s="95">
        <f t="shared" si="10"/>
        <v>7.52466694736842</v>
      </c>
      <c r="O13" s="96">
        <f t="shared" si="11"/>
        <v>0.18653162123278491</v>
      </c>
      <c r="P13" s="95">
        <f t="shared" si="12"/>
        <v>3.0098667789473681</v>
      </c>
      <c r="Q13" s="96">
        <f t="shared" si="13"/>
        <v>7.461264849311397E-2</v>
      </c>
      <c r="R13" s="25">
        <f t="shared" si="14"/>
        <v>15.366488210526315</v>
      </c>
      <c r="S13" s="25">
        <f t="shared" si="15"/>
        <v>0.38092529258937963</v>
      </c>
      <c r="T13" s="95">
        <f t="shared" si="16"/>
        <v>14.296867199999999</v>
      </c>
      <c r="U13" s="96">
        <f t="shared" si="17"/>
        <v>0.35441008034229138</v>
      </c>
      <c r="W13" s="50"/>
    </row>
    <row r="14" spans="1:23" x14ac:dyDescent="0.3">
      <c r="A14" s="18">
        <f t="shared" si="18"/>
        <v>6</v>
      </c>
      <c r="B14" s="74">
        <v>22737.37</v>
      </c>
      <c r="C14" s="75"/>
      <c r="D14" s="74">
        <f t="shared" si="0"/>
        <v>31213.861536</v>
      </c>
      <c r="E14" s="78">
        <f t="shared" si="1"/>
        <v>773.77141579428803</v>
      </c>
      <c r="F14" s="74">
        <f t="shared" si="2"/>
        <v>2601.1551279999999</v>
      </c>
      <c r="G14" s="78">
        <f t="shared" si="3"/>
        <v>64.480951316190669</v>
      </c>
      <c r="H14" s="74">
        <f t="shared" si="4"/>
        <v>43.330144000000232</v>
      </c>
      <c r="I14" s="78">
        <f t="shared" si="5"/>
        <v>1.0741262125092088</v>
      </c>
      <c r="J14" s="74">
        <f t="shared" si="6"/>
        <v>17.218344000000233</v>
      </c>
      <c r="K14" s="78">
        <f t="shared" si="7"/>
        <v>0.42683159849182156</v>
      </c>
      <c r="L14" s="95">
        <f t="shared" si="8"/>
        <v>15.796488631578947</v>
      </c>
      <c r="M14" s="96">
        <f t="shared" si="9"/>
        <v>0.39158472459225102</v>
      </c>
      <c r="N14" s="95">
        <f t="shared" si="10"/>
        <v>7.8982443157894737</v>
      </c>
      <c r="O14" s="96">
        <f t="shared" si="11"/>
        <v>0.19579236229612551</v>
      </c>
      <c r="P14" s="95">
        <f t="shared" si="12"/>
        <v>3.1592977263157893</v>
      </c>
      <c r="Q14" s="96">
        <f t="shared" si="13"/>
        <v>7.8316944918450204E-2</v>
      </c>
      <c r="R14" s="25">
        <f t="shared" si="14"/>
        <v>16.059627157894738</v>
      </c>
      <c r="S14" s="25">
        <f t="shared" si="15"/>
        <v>0.39810775827145672</v>
      </c>
      <c r="T14" s="95">
        <f t="shared" si="16"/>
        <v>15.006664199999999</v>
      </c>
      <c r="U14" s="96">
        <f t="shared" si="17"/>
        <v>0.37200548836263847</v>
      </c>
      <c r="W14" s="50"/>
    </row>
    <row r="15" spans="1:23" x14ac:dyDescent="0.3">
      <c r="A15" s="18">
        <f t="shared" si="18"/>
        <v>7</v>
      </c>
      <c r="B15" s="74">
        <v>22749.06</v>
      </c>
      <c r="C15" s="75"/>
      <c r="D15" s="74">
        <f t="shared" si="0"/>
        <v>31229.909568000003</v>
      </c>
      <c r="E15" s="78">
        <f t="shared" si="1"/>
        <v>774.16923611610343</v>
      </c>
      <c r="F15" s="74">
        <f t="shared" si="2"/>
        <v>2602.4924640000004</v>
      </c>
      <c r="G15" s="78">
        <f t="shared" si="3"/>
        <v>64.514103009675296</v>
      </c>
      <c r="H15" s="74">
        <f t="shared" si="4"/>
        <v>41.992807999999968</v>
      </c>
      <c r="I15" s="78">
        <f t="shared" si="5"/>
        <v>1.0409745190245878</v>
      </c>
      <c r="J15" s="74">
        <f t="shared" si="6"/>
        <v>15.881007999999966</v>
      </c>
      <c r="K15" s="78">
        <f t="shared" si="7"/>
        <v>0.39367990500720046</v>
      </c>
      <c r="L15" s="95">
        <f t="shared" si="8"/>
        <v>15.804610105263158</v>
      </c>
      <c r="M15" s="96">
        <f t="shared" si="9"/>
        <v>0.39178605066604427</v>
      </c>
      <c r="N15" s="95">
        <f t="shared" si="10"/>
        <v>7.9023050526315792</v>
      </c>
      <c r="O15" s="96">
        <f t="shared" si="11"/>
        <v>0.19589302533302214</v>
      </c>
      <c r="P15" s="95">
        <f t="shared" si="12"/>
        <v>3.1609220210526319</v>
      </c>
      <c r="Q15" s="96">
        <f t="shared" si="13"/>
        <v>7.8357210133208857E-2</v>
      </c>
      <c r="R15" s="25">
        <f t="shared" si="14"/>
        <v>16.059627157894738</v>
      </c>
      <c r="S15" s="25">
        <f t="shared" si="15"/>
        <v>0.39810775827145672</v>
      </c>
      <c r="T15" s="95">
        <f t="shared" si="16"/>
        <v>15.014379600000002</v>
      </c>
      <c r="U15" s="96">
        <f t="shared" si="17"/>
        <v>0.37219674813274206</v>
      </c>
      <c r="W15" s="50"/>
    </row>
    <row r="16" spans="1:23" x14ac:dyDescent="0.3">
      <c r="A16" s="18">
        <f t="shared" si="18"/>
        <v>8</v>
      </c>
      <c r="B16" s="74">
        <v>23824.51</v>
      </c>
      <c r="C16" s="75"/>
      <c r="D16" s="74">
        <f t="shared" si="0"/>
        <v>32706.287327999999</v>
      </c>
      <c r="E16" s="78">
        <f t="shared" si="1"/>
        <v>810.76768479842531</v>
      </c>
      <c r="F16" s="74">
        <f t="shared" si="2"/>
        <v>2725.523944</v>
      </c>
      <c r="G16" s="78">
        <f t="shared" si="3"/>
        <v>67.563973733202118</v>
      </c>
      <c r="H16" s="74">
        <f t="shared" si="4"/>
        <v>0</v>
      </c>
      <c r="I16" s="78">
        <f t="shared" si="5"/>
        <v>0</v>
      </c>
      <c r="J16" s="74">
        <f t="shared" si="6"/>
        <v>0</v>
      </c>
      <c r="K16" s="78">
        <f t="shared" si="7"/>
        <v>0</v>
      </c>
      <c r="L16" s="95">
        <f t="shared" si="8"/>
        <v>16.551764842105264</v>
      </c>
      <c r="M16" s="96">
        <f t="shared" si="9"/>
        <v>0.41030753279272542</v>
      </c>
      <c r="N16" s="95">
        <f t="shared" si="10"/>
        <v>8.2758824210526321</v>
      </c>
      <c r="O16" s="96">
        <f t="shared" si="11"/>
        <v>0.20515376639636271</v>
      </c>
      <c r="P16" s="95">
        <f t="shared" si="12"/>
        <v>3.3103529684210526</v>
      </c>
      <c r="Q16" s="96">
        <f t="shared" si="13"/>
        <v>8.2061506558545078E-2</v>
      </c>
      <c r="R16" s="25">
        <f t="shared" si="14"/>
        <v>16.551764842105264</v>
      </c>
      <c r="S16" s="25">
        <f t="shared" si="15"/>
        <v>0.41030753279272542</v>
      </c>
      <c r="T16" s="95">
        <f t="shared" si="16"/>
        <v>15.7241766</v>
      </c>
      <c r="U16" s="96">
        <f t="shared" si="17"/>
        <v>0.3897921561530891</v>
      </c>
      <c r="W16" s="50"/>
    </row>
    <row r="17" spans="1:23" x14ac:dyDescent="0.3">
      <c r="A17" s="18">
        <f t="shared" si="18"/>
        <v>9</v>
      </c>
      <c r="B17" s="74">
        <v>23847.68</v>
      </c>
      <c r="C17" s="75"/>
      <c r="D17" s="74">
        <f t="shared" si="0"/>
        <v>32738.095104</v>
      </c>
      <c r="E17" s="78">
        <f t="shared" si="1"/>
        <v>811.5561789692091</v>
      </c>
      <c r="F17" s="74">
        <f t="shared" si="2"/>
        <v>2728.1745919999998</v>
      </c>
      <c r="G17" s="78">
        <f t="shared" si="3"/>
        <v>67.629681580767425</v>
      </c>
      <c r="H17" s="74">
        <f t="shared" si="4"/>
        <v>0</v>
      </c>
      <c r="I17" s="78">
        <f t="shared" si="5"/>
        <v>0</v>
      </c>
      <c r="J17" s="74">
        <f t="shared" si="6"/>
        <v>0</v>
      </c>
      <c r="K17" s="78">
        <f t="shared" si="7"/>
        <v>0</v>
      </c>
      <c r="L17" s="95">
        <f t="shared" si="8"/>
        <v>16.567861894736843</v>
      </c>
      <c r="M17" s="96">
        <f t="shared" si="9"/>
        <v>0.41070656830425567</v>
      </c>
      <c r="N17" s="95">
        <f t="shared" si="10"/>
        <v>8.2839309473684217</v>
      </c>
      <c r="O17" s="96">
        <f t="shared" si="11"/>
        <v>0.20535328415212784</v>
      </c>
      <c r="P17" s="95">
        <f t="shared" si="12"/>
        <v>3.3135723789473688</v>
      </c>
      <c r="Q17" s="96">
        <f t="shared" si="13"/>
        <v>8.2141313660851131E-2</v>
      </c>
      <c r="R17" s="25">
        <f t="shared" si="14"/>
        <v>16.567861894736843</v>
      </c>
      <c r="S17" s="25">
        <f t="shared" si="15"/>
        <v>0.41070656830425567</v>
      </c>
      <c r="T17" s="95">
        <f t="shared" si="16"/>
        <v>15.739468799999999</v>
      </c>
      <c r="U17" s="96">
        <f t="shared" si="17"/>
        <v>0.39017123988904284</v>
      </c>
      <c r="W17" s="50"/>
    </row>
    <row r="18" spans="1:23" x14ac:dyDescent="0.3">
      <c r="A18" s="18">
        <f t="shared" si="18"/>
        <v>10</v>
      </c>
      <c r="B18" s="74">
        <v>24923.16</v>
      </c>
      <c r="C18" s="75"/>
      <c r="D18" s="74">
        <f t="shared" si="0"/>
        <v>34214.514047999997</v>
      </c>
      <c r="E18" s="78">
        <f t="shared" si="1"/>
        <v>848.15564857622348</v>
      </c>
      <c r="F18" s="74">
        <f t="shared" si="2"/>
        <v>2851.2095039999999</v>
      </c>
      <c r="G18" s="78">
        <f t="shared" si="3"/>
        <v>70.679637381351966</v>
      </c>
      <c r="H18" s="74">
        <f t="shared" si="4"/>
        <v>0</v>
      </c>
      <c r="I18" s="78">
        <f t="shared" si="5"/>
        <v>0</v>
      </c>
      <c r="J18" s="74">
        <f t="shared" si="6"/>
        <v>0</v>
      </c>
      <c r="K18" s="78">
        <f t="shared" si="7"/>
        <v>0</v>
      </c>
      <c r="L18" s="95">
        <f t="shared" si="8"/>
        <v>17.31503747368421</v>
      </c>
      <c r="M18" s="96">
        <f t="shared" si="9"/>
        <v>0.42922856709323054</v>
      </c>
      <c r="N18" s="95">
        <f t="shared" si="10"/>
        <v>8.6575187368421052</v>
      </c>
      <c r="O18" s="96">
        <f t="shared" si="11"/>
        <v>0.21461428354661527</v>
      </c>
      <c r="P18" s="95">
        <f t="shared" si="12"/>
        <v>3.4630074947368419</v>
      </c>
      <c r="Q18" s="96">
        <f t="shared" si="13"/>
        <v>8.5845713418646108E-2</v>
      </c>
      <c r="R18" s="25">
        <f t="shared" si="14"/>
        <v>17.31503747368421</v>
      </c>
      <c r="S18" s="25">
        <f t="shared" si="15"/>
        <v>0.42922856709323054</v>
      </c>
      <c r="T18" s="95">
        <f t="shared" si="16"/>
        <v>16.4492856</v>
      </c>
      <c r="U18" s="96">
        <f t="shared" si="17"/>
        <v>0.40776713873856901</v>
      </c>
      <c r="W18" s="50"/>
    </row>
    <row r="19" spans="1:23" x14ac:dyDescent="0.3">
      <c r="A19" s="18">
        <f t="shared" si="18"/>
        <v>11</v>
      </c>
      <c r="B19" s="74">
        <v>24931.24</v>
      </c>
      <c r="C19" s="75"/>
      <c r="D19" s="74">
        <f t="shared" si="0"/>
        <v>34225.606272000005</v>
      </c>
      <c r="E19" s="78">
        <f t="shared" si="1"/>
        <v>848.43061762671709</v>
      </c>
      <c r="F19" s="74">
        <f t="shared" si="2"/>
        <v>2852.1338560000004</v>
      </c>
      <c r="G19" s="78">
        <f t="shared" si="3"/>
        <v>70.702551468893091</v>
      </c>
      <c r="H19" s="74">
        <f t="shared" si="4"/>
        <v>0</v>
      </c>
      <c r="I19" s="78">
        <f t="shared" si="5"/>
        <v>0</v>
      </c>
      <c r="J19" s="74">
        <f t="shared" si="6"/>
        <v>0</v>
      </c>
      <c r="K19" s="78">
        <f t="shared" si="7"/>
        <v>0</v>
      </c>
      <c r="L19" s="95">
        <f t="shared" si="8"/>
        <v>17.320650947368424</v>
      </c>
      <c r="M19" s="96">
        <f t="shared" si="9"/>
        <v>0.42936772147101071</v>
      </c>
      <c r="N19" s="95">
        <f t="shared" si="10"/>
        <v>8.6603254736842121</v>
      </c>
      <c r="O19" s="96">
        <f t="shared" si="11"/>
        <v>0.21468386073550536</v>
      </c>
      <c r="P19" s="95">
        <f t="shared" si="12"/>
        <v>3.4641301894736847</v>
      </c>
      <c r="Q19" s="96">
        <f t="shared" si="13"/>
        <v>8.5873544294202131E-2</v>
      </c>
      <c r="R19" s="25">
        <f t="shared" si="14"/>
        <v>17.320650947368424</v>
      </c>
      <c r="S19" s="25">
        <f t="shared" si="15"/>
        <v>0.42936772147101071</v>
      </c>
      <c r="T19" s="95">
        <f t="shared" si="16"/>
        <v>16.454618400000001</v>
      </c>
      <c r="U19" s="96">
        <f t="shared" si="17"/>
        <v>0.40789933539746009</v>
      </c>
      <c r="W19" s="50"/>
    </row>
    <row r="20" spans="1:23" x14ac:dyDescent="0.3">
      <c r="A20" s="18">
        <f t="shared" si="18"/>
        <v>12</v>
      </c>
      <c r="B20" s="74">
        <v>26006.69</v>
      </c>
      <c r="C20" s="75"/>
      <c r="D20" s="74">
        <f t="shared" si="0"/>
        <v>35701.984032</v>
      </c>
      <c r="E20" s="78">
        <f t="shared" si="1"/>
        <v>885.02906630903897</v>
      </c>
      <c r="F20" s="74">
        <f t="shared" si="2"/>
        <v>2975.1653359999996</v>
      </c>
      <c r="G20" s="78">
        <f t="shared" si="3"/>
        <v>73.7524221924199</v>
      </c>
      <c r="H20" s="74">
        <f t="shared" si="4"/>
        <v>0</v>
      </c>
      <c r="I20" s="78">
        <f t="shared" si="5"/>
        <v>0</v>
      </c>
      <c r="J20" s="74">
        <f t="shared" si="6"/>
        <v>0</v>
      </c>
      <c r="K20" s="78">
        <f t="shared" si="7"/>
        <v>0</v>
      </c>
      <c r="L20" s="95">
        <f t="shared" si="8"/>
        <v>18.067805684210526</v>
      </c>
      <c r="M20" s="96">
        <f t="shared" si="9"/>
        <v>0.4478892035976918</v>
      </c>
      <c r="N20" s="95">
        <f t="shared" si="10"/>
        <v>9.0339028421052632</v>
      </c>
      <c r="O20" s="96">
        <f t="shared" si="11"/>
        <v>0.2239446017988459</v>
      </c>
      <c r="P20" s="95">
        <f t="shared" si="12"/>
        <v>3.6135611368421054</v>
      </c>
      <c r="Q20" s="96">
        <f t="shared" si="13"/>
        <v>8.9577840719538365E-2</v>
      </c>
      <c r="R20" s="25">
        <f t="shared" si="14"/>
        <v>18.067805684210523</v>
      </c>
      <c r="S20" s="25">
        <f t="shared" si="15"/>
        <v>0.44788920359769169</v>
      </c>
      <c r="T20" s="95">
        <f t="shared" si="16"/>
        <v>17.164415399999999</v>
      </c>
      <c r="U20" s="96">
        <f t="shared" si="17"/>
        <v>0.42549474341780719</v>
      </c>
      <c r="W20" s="50"/>
    </row>
    <row r="21" spans="1:23" x14ac:dyDescent="0.3">
      <c r="A21" s="18">
        <f t="shared" si="18"/>
        <v>13</v>
      </c>
      <c r="B21" s="74">
        <v>26014.77</v>
      </c>
      <c r="C21" s="75"/>
      <c r="D21" s="74">
        <f t="shared" si="0"/>
        <v>35713.076256</v>
      </c>
      <c r="E21" s="78">
        <f t="shared" si="1"/>
        <v>885.30403535953235</v>
      </c>
      <c r="F21" s="74">
        <f t="shared" si="2"/>
        <v>2976.089688</v>
      </c>
      <c r="G21" s="78">
        <f t="shared" si="3"/>
        <v>73.775336279961039</v>
      </c>
      <c r="H21" s="74">
        <f t="shared" si="4"/>
        <v>0</v>
      </c>
      <c r="I21" s="78">
        <f t="shared" si="5"/>
        <v>0</v>
      </c>
      <c r="J21" s="74">
        <f t="shared" si="6"/>
        <v>0</v>
      </c>
      <c r="K21" s="78">
        <f t="shared" si="7"/>
        <v>0</v>
      </c>
      <c r="L21" s="95">
        <f t="shared" si="8"/>
        <v>18.073419157894737</v>
      </c>
      <c r="M21" s="96">
        <f t="shared" si="9"/>
        <v>0.44802835797547186</v>
      </c>
      <c r="N21" s="95">
        <f t="shared" si="10"/>
        <v>9.0367095789473684</v>
      </c>
      <c r="O21" s="96">
        <f t="shared" si="11"/>
        <v>0.22401417898773593</v>
      </c>
      <c r="P21" s="95">
        <f t="shared" si="12"/>
        <v>3.6146838315789473</v>
      </c>
      <c r="Q21" s="96">
        <f t="shared" si="13"/>
        <v>8.9605671595094374E-2</v>
      </c>
      <c r="R21" s="25">
        <f t="shared" si="14"/>
        <v>18.073419157894737</v>
      </c>
      <c r="S21" s="25">
        <f t="shared" si="15"/>
        <v>0.44802835797547186</v>
      </c>
      <c r="T21" s="95">
        <f t="shared" si="16"/>
        <v>17.169748200000001</v>
      </c>
      <c r="U21" s="96">
        <f t="shared" si="17"/>
        <v>0.42562694007669827</v>
      </c>
      <c r="W21" s="50"/>
    </row>
    <row r="22" spans="1:23" x14ac:dyDescent="0.3">
      <c r="A22" s="18">
        <f t="shared" si="18"/>
        <v>14</v>
      </c>
      <c r="B22" s="74">
        <v>27090.25</v>
      </c>
      <c r="C22" s="75"/>
      <c r="D22" s="74">
        <f t="shared" si="0"/>
        <v>37189.495199999998</v>
      </c>
      <c r="E22" s="78">
        <f t="shared" si="1"/>
        <v>921.90350496654673</v>
      </c>
      <c r="F22" s="74">
        <f t="shared" si="2"/>
        <v>3099.1246000000001</v>
      </c>
      <c r="G22" s="78">
        <f t="shared" si="3"/>
        <v>76.825292080545566</v>
      </c>
      <c r="H22" s="74">
        <f t="shared" si="4"/>
        <v>0</v>
      </c>
      <c r="I22" s="78">
        <f t="shared" si="5"/>
        <v>0</v>
      </c>
      <c r="J22" s="74">
        <f t="shared" si="6"/>
        <v>0</v>
      </c>
      <c r="K22" s="78">
        <f t="shared" si="7"/>
        <v>0</v>
      </c>
      <c r="L22" s="95">
        <f t="shared" si="8"/>
        <v>18.820594736842104</v>
      </c>
      <c r="M22" s="96">
        <f t="shared" si="9"/>
        <v>0.46655035676444673</v>
      </c>
      <c r="N22" s="95">
        <f t="shared" si="10"/>
        <v>9.4102973684210518</v>
      </c>
      <c r="O22" s="96">
        <f t="shared" si="11"/>
        <v>0.23327517838222336</v>
      </c>
      <c r="P22" s="95">
        <f t="shared" si="12"/>
        <v>3.7641189473684209</v>
      </c>
      <c r="Q22" s="96">
        <f t="shared" si="13"/>
        <v>9.3310071352889351E-2</v>
      </c>
      <c r="R22" s="25">
        <f t="shared" si="14"/>
        <v>18.820594736842104</v>
      </c>
      <c r="S22" s="25">
        <f t="shared" si="15"/>
        <v>0.46655035676444673</v>
      </c>
      <c r="T22" s="95">
        <f t="shared" si="16"/>
        <v>17.879564999999999</v>
      </c>
      <c r="U22" s="96">
        <f t="shared" si="17"/>
        <v>0.44322283892622438</v>
      </c>
      <c r="W22" s="50"/>
    </row>
    <row r="23" spans="1:23" x14ac:dyDescent="0.3">
      <c r="A23" s="18">
        <f t="shared" si="18"/>
        <v>15</v>
      </c>
      <c r="B23" s="74">
        <v>27098.3</v>
      </c>
      <c r="C23" s="75"/>
      <c r="D23" s="74">
        <f t="shared" si="0"/>
        <v>37200.546239999996</v>
      </c>
      <c r="E23" s="78">
        <f t="shared" si="1"/>
        <v>922.17745309234772</v>
      </c>
      <c r="F23" s="74">
        <f t="shared" si="2"/>
        <v>3100.0455200000001</v>
      </c>
      <c r="G23" s="78">
        <f t="shared" si="3"/>
        <v>76.848121091028986</v>
      </c>
      <c r="H23" s="74">
        <f t="shared" si="4"/>
        <v>0</v>
      </c>
      <c r="I23" s="78">
        <f t="shared" si="5"/>
        <v>0</v>
      </c>
      <c r="J23" s="74">
        <f t="shared" si="6"/>
        <v>0</v>
      </c>
      <c r="K23" s="78">
        <f t="shared" si="7"/>
        <v>0</v>
      </c>
      <c r="L23" s="95">
        <f t="shared" si="8"/>
        <v>18.826187368421049</v>
      </c>
      <c r="M23" s="96">
        <f t="shared" si="9"/>
        <v>0.46668899447993301</v>
      </c>
      <c r="N23" s="95">
        <f t="shared" si="10"/>
        <v>9.4130936842105246</v>
      </c>
      <c r="O23" s="96">
        <f t="shared" si="11"/>
        <v>0.2333444972399665</v>
      </c>
      <c r="P23" s="95">
        <f t="shared" si="12"/>
        <v>3.76523747368421</v>
      </c>
      <c r="Q23" s="96">
        <f t="shared" si="13"/>
        <v>9.3337798895986604E-2</v>
      </c>
      <c r="R23" s="25">
        <f t="shared" si="14"/>
        <v>18.826187368421053</v>
      </c>
      <c r="S23" s="25">
        <f t="shared" si="15"/>
        <v>0.46668899447993306</v>
      </c>
      <c r="T23" s="95">
        <f t="shared" si="16"/>
        <v>17.884877999999997</v>
      </c>
      <c r="U23" s="96">
        <f t="shared" si="17"/>
        <v>0.44335454475593633</v>
      </c>
      <c r="W23" s="50"/>
    </row>
    <row r="24" spans="1:23" x14ac:dyDescent="0.3">
      <c r="A24" s="18">
        <f t="shared" si="18"/>
        <v>16</v>
      </c>
      <c r="B24" s="74">
        <v>28173.78</v>
      </c>
      <c r="C24" s="75"/>
      <c r="D24" s="74">
        <f t="shared" si="0"/>
        <v>38676.965184000001</v>
      </c>
      <c r="E24" s="78">
        <f t="shared" si="1"/>
        <v>958.77692269936222</v>
      </c>
      <c r="F24" s="74">
        <f t="shared" si="2"/>
        <v>3223.0804320000002</v>
      </c>
      <c r="G24" s="78">
        <f t="shared" si="3"/>
        <v>79.898076891613513</v>
      </c>
      <c r="H24" s="74">
        <f t="shared" si="4"/>
        <v>0</v>
      </c>
      <c r="I24" s="78">
        <f t="shared" si="5"/>
        <v>0</v>
      </c>
      <c r="J24" s="74">
        <f t="shared" si="6"/>
        <v>0</v>
      </c>
      <c r="K24" s="78">
        <f t="shared" si="7"/>
        <v>0</v>
      </c>
      <c r="L24" s="95">
        <f t="shared" si="8"/>
        <v>19.57336294736842</v>
      </c>
      <c r="M24" s="96">
        <f t="shared" si="9"/>
        <v>0.48521099326890793</v>
      </c>
      <c r="N24" s="95">
        <f t="shared" si="10"/>
        <v>9.7866814736842098</v>
      </c>
      <c r="O24" s="96">
        <f t="shared" si="11"/>
        <v>0.24260549663445397</v>
      </c>
      <c r="P24" s="95">
        <f t="shared" si="12"/>
        <v>3.914672589473684</v>
      </c>
      <c r="Q24" s="96">
        <f t="shared" si="13"/>
        <v>9.7042198653781594E-2</v>
      </c>
      <c r="R24" s="25">
        <f t="shared" si="14"/>
        <v>19.573362947368423</v>
      </c>
      <c r="S24" s="25">
        <f t="shared" si="15"/>
        <v>0.48521099326890804</v>
      </c>
      <c r="T24" s="95">
        <f t="shared" si="16"/>
        <v>18.594694799999999</v>
      </c>
      <c r="U24" s="96">
        <f t="shared" si="17"/>
        <v>0.46095044360546256</v>
      </c>
      <c r="W24" s="50"/>
    </row>
    <row r="25" spans="1:23" x14ac:dyDescent="0.3">
      <c r="A25" s="18">
        <f t="shared" si="18"/>
        <v>17</v>
      </c>
      <c r="B25" s="74">
        <v>28184.81</v>
      </c>
      <c r="C25" s="75"/>
      <c r="D25" s="74">
        <f t="shared" si="0"/>
        <v>38692.107168000002</v>
      </c>
      <c r="E25" s="78">
        <f t="shared" si="1"/>
        <v>959.15228267794419</v>
      </c>
      <c r="F25" s="74">
        <f t="shared" si="2"/>
        <v>3224.3422639999999</v>
      </c>
      <c r="G25" s="78">
        <f t="shared" si="3"/>
        <v>79.929356889828682</v>
      </c>
      <c r="H25" s="74">
        <f t="shared" si="4"/>
        <v>0</v>
      </c>
      <c r="I25" s="78">
        <f t="shared" si="5"/>
        <v>0</v>
      </c>
      <c r="J25" s="74">
        <f t="shared" si="6"/>
        <v>0</v>
      </c>
      <c r="K25" s="78">
        <f t="shared" si="7"/>
        <v>0</v>
      </c>
      <c r="L25" s="95">
        <f t="shared" si="8"/>
        <v>19.581025894736843</v>
      </c>
      <c r="M25" s="96">
        <f t="shared" si="9"/>
        <v>0.48540095277223899</v>
      </c>
      <c r="N25" s="95">
        <f t="shared" si="10"/>
        <v>9.7905129473684216</v>
      </c>
      <c r="O25" s="96">
        <f t="shared" si="11"/>
        <v>0.2427004763861195</v>
      </c>
      <c r="P25" s="95">
        <f t="shared" si="12"/>
        <v>3.9162051789473686</v>
      </c>
      <c r="Q25" s="96">
        <f t="shared" si="13"/>
        <v>9.708019055444779E-2</v>
      </c>
      <c r="R25" s="25">
        <f t="shared" si="14"/>
        <v>19.58102589473684</v>
      </c>
      <c r="S25" s="25">
        <f t="shared" si="15"/>
        <v>0.48540095277223888</v>
      </c>
      <c r="T25" s="95">
        <f t="shared" si="16"/>
        <v>18.601974600000002</v>
      </c>
      <c r="U25" s="96">
        <f t="shared" si="17"/>
        <v>0.46113090513362703</v>
      </c>
      <c r="W25" s="50"/>
    </row>
    <row r="26" spans="1:23" x14ac:dyDescent="0.3">
      <c r="A26" s="18">
        <f t="shared" si="18"/>
        <v>18</v>
      </c>
      <c r="B26" s="74">
        <v>29260.29</v>
      </c>
      <c r="C26" s="75"/>
      <c r="D26" s="74">
        <f t="shared" si="0"/>
        <v>40168.526112</v>
      </c>
      <c r="E26" s="78">
        <f t="shared" si="1"/>
        <v>995.75175228495857</v>
      </c>
      <c r="F26" s="74">
        <f t="shared" si="2"/>
        <v>3347.377176</v>
      </c>
      <c r="G26" s="78">
        <f t="shared" si="3"/>
        <v>82.979312690413209</v>
      </c>
      <c r="H26" s="74">
        <f t="shared" si="4"/>
        <v>0</v>
      </c>
      <c r="I26" s="78">
        <f t="shared" si="5"/>
        <v>0</v>
      </c>
      <c r="J26" s="74">
        <f t="shared" si="6"/>
        <v>0</v>
      </c>
      <c r="K26" s="78">
        <f t="shared" si="7"/>
        <v>0</v>
      </c>
      <c r="L26" s="95">
        <f t="shared" si="8"/>
        <v>20.32820147368421</v>
      </c>
      <c r="M26" s="96">
        <f t="shared" si="9"/>
        <v>0.50392295156121381</v>
      </c>
      <c r="N26" s="95">
        <f t="shared" si="10"/>
        <v>10.164100736842105</v>
      </c>
      <c r="O26" s="96">
        <f t="shared" si="11"/>
        <v>0.2519614757806069</v>
      </c>
      <c r="P26" s="95">
        <f t="shared" si="12"/>
        <v>4.0656402947368422</v>
      </c>
      <c r="Q26" s="96">
        <f t="shared" si="13"/>
        <v>0.10078459031224277</v>
      </c>
      <c r="R26" s="25">
        <f t="shared" si="14"/>
        <v>20.32820147368421</v>
      </c>
      <c r="S26" s="25">
        <f t="shared" si="15"/>
        <v>0.50392295156121381</v>
      </c>
      <c r="T26" s="95">
        <f t="shared" si="16"/>
        <v>19.311791400000001</v>
      </c>
      <c r="U26" s="96">
        <f t="shared" si="17"/>
        <v>0.47872680398315315</v>
      </c>
      <c r="W26" s="50"/>
    </row>
    <row r="27" spans="1:23" x14ac:dyDescent="0.3">
      <c r="A27" s="18">
        <f t="shared" si="18"/>
        <v>19</v>
      </c>
      <c r="B27" s="74">
        <v>29271.99</v>
      </c>
      <c r="C27" s="75"/>
      <c r="D27" s="74">
        <f t="shared" si="0"/>
        <v>40184.587872000004</v>
      </c>
      <c r="E27" s="78">
        <f t="shared" si="1"/>
        <v>996.14991291500485</v>
      </c>
      <c r="F27" s="74">
        <f t="shared" si="2"/>
        <v>3348.7156559999999</v>
      </c>
      <c r="G27" s="78">
        <f t="shared" si="3"/>
        <v>83.012492742917061</v>
      </c>
      <c r="H27" s="74">
        <f t="shared" si="4"/>
        <v>0</v>
      </c>
      <c r="I27" s="78">
        <f t="shared" si="5"/>
        <v>0</v>
      </c>
      <c r="J27" s="74">
        <f t="shared" si="6"/>
        <v>0</v>
      </c>
      <c r="K27" s="78">
        <f t="shared" si="7"/>
        <v>0</v>
      </c>
      <c r="L27" s="95">
        <f t="shared" si="8"/>
        <v>20.336329894736846</v>
      </c>
      <c r="M27" s="96">
        <f t="shared" si="9"/>
        <v>0.50412444985577176</v>
      </c>
      <c r="N27" s="95">
        <f t="shared" si="10"/>
        <v>10.168164947368423</v>
      </c>
      <c r="O27" s="96">
        <f t="shared" si="11"/>
        <v>0.25206222492788588</v>
      </c>
      <c r="P27" s="95">
        <f t="shared" si="12"/>
        <v>4.0672659789473693</v>
      </c>
      <c r="Q27" s="96">
        <f t="shared" si="13"/>
        <v>0.10082488997115435</v>
      </c>
      <c r="R27" s="25">
        <f t="shared" si="14"/>
        <v>20.336329894736842</v>
      </c>
      <c r="S27" s="25">
        <f t="shared" si="15"/>
        <v>0.50412444985577165</v>
      </c>
      <c r="T27" s="95">
        <f t="shared" si="16"/>
        <v>19.319513400000002</v>
      </c>
      <c r="U27" s="96">
        <f t="shared" si="17"/>
        <v>0.47891822736298312</v>
      </c>
      <c r="W27" s="50"/>
    </row>
    <row r="28" spans="1:23" x14ac:dyDescent="0.3">
      <c r="A28" s="18">
        <f t="shared" si="18"/>
        <v>20</v>
      </c>
      <c r="B28" s="74">
        <v>30347.439999999999</v>
      </c>
      <c r="C28" s="75"/>
      <c r="D28" s="74">
        <f t="shared" si="0"/>
        <v>41660.965631999999</v>
      </c>
      <c r="E28" s="78">
        <f t="shared" si="1"/>
        <v>1032.7483615973267</v>
      </c>
      <c r="F28" s="74">
        <f t="shared" si="2"/>
        <v>3471.747136</v>
      </c>
      <c r="G28" s="78">
        <f t="shared" si="3"/>
        <v>86.062363466443898</v>
      </c>
      <c r="H28" s="74">
        <f t="shared" si="4"/>
        <v>0</v>
      </c>
      <c r="I28" s="78">
        <f t="shared" si="5"/>
        <v>0</v>
      </c>
      <c r="J28" s="74">
        <f t="shared" si="6"/>
        <v>0</v>
      </c>
      <c r="K28" s="78">
        <f t="shared" si="7"/>
        <v>0</v>
      </c>
      <c r="L28" s="95">
        <f t="shared" si="8"/>
        <v>21.083484631578948</v>
      </c>
      <c r="M28" s="96">
        <f t="shared" si="9"/>
        <v>0.52264593198245279</v>
      </c>
      <c r="N28" s="95">
        <f t="shared" si="10"/>
        <v>10.541742315789474</v>
      </c>
      <c r="O28" s="96">
        <f t="shared" si="11"/>
        <v>0.2613229659912264</v>
      </c>
      <c r="P28" s="95">
        <f t="shared" si="12"/>
        <v>4.2166969263157892</v>
      </c>
      <c r="Q28" s="96">
        <f t="shared" si="13"/>
        <v>0.10452918639649054</v>
      </c>
      <c r="R28" s="25">
        <f t="shared" si="14"/>
        <v>21.083484631578948</v>
      </c>
      <c r="S28" s="25">
        <f t="shared" si="15"/>
        <v>0.52264593198245279</v>
      </c>
      <c r="T28" s="95">
        <f t="shared" si="16"/>
        <v>20.0293104</v>
      </c>
      <c r="U28" s="96">
        <f t="shared" si="17"/>
        <v>0.49651363538333015</v>
      </c>
      <c r="W28" s="50"/>
    </row>
    <row r="29" spans="1:23" x14ac:dyDescent="0.3">
      <c r="A29" s="18">
        <f t="shared" si="18"/>
        <v>21</v>
      </c>
      <c r="B29" s="74">
        <v>30359.13</v>
      </c>
      <c r="C29" s="75"/>
      <c r="D29" s="74">
        <f t="shared" si="0"/>
        <v>41677.013664000006</v>
      </c>
      <c r="E29" s="78">
        <f t="shared" si="1"/>
        <v>1033.1461819191422</v>
      </c>
      <c r="F29" s="74">
        <f t="shared" si="2"/>
        <v>3473.0844720000005</v>
      </c>
      <c r="G29" s="78">
        <f t="shared" si="3"/>
        <v>86.095515159928524</v>
      </c>
      <c r="H29" s="74">
        <f t="shared" si="4"/>
        <v>0</v>
      </c>
      <c r="I29" s="78">
        <f t="shared" si="5"/>
        <v>0</v>
      </c>
      <c r="J29" s="74">
        <f t="shared" si="6"/>
        <v>0</v>
      </c>
      <c r="K29" s="78">
        <f t="shared" si="7"/>
        <v>0</v>
      </c>
      <c r="L29" s="95">
        <f t="shared" si="8"/>
        <v>21.09160610526316</v>
      </c>
      <c r="M29" s="96">
        <f t="shared" si="9"/>
        <v>0.5228472580562461</v>
      </c>
      <c r="N29" s="95">
        <f t="shared" si="10"/>
        <v>10.54580305263158</v>
      </c>
      <c r="O29" s="96">
        <f t="shared" si="11"/>
        <v>0.26142362902812305</v>
      </c>
      <c r="P29" s="95">
        <f t="shared" si="12"/>
        <v>4.2183212210526317</v>
      </c>
      <c r="Q29" s="96">
        <f t="shared" si="13"/>
        <v>0.1045694516112492</v>
      </c>
      <c r="R29" s="25">
        <f t="shared" si="14"/>
        <v>21.09160610526316</v>
      </c>
      <c r="S29" s="25">
        <f t="shared" si="15"/>
        <v>0.5228472580562461</v>
      </c>
      <c r="T29" s="95">
        <f t="shared" si="16"/>
        <v>20.037025800000002</v>
      </c>
      <c r="U29" s="96">
        <f t="shared" si="17"/>
        <v>0.49670489515343375</v>
      </c>
      <c r="W29" s="50"/>
    </row>
    <row r="30" spans="1:23" x14ac:dyDescent="0.3">
      <c r="A30" s="18">
        <f t="shared" si="18"/>
        <v>22</v>
      </c>
      <c r="B30" s="74">
        <v>31434.61</v>
      </c>
      <c r="C30" s="75"/>
      <c r="D30" s="74">
        <f t="shared" si="0"/>
        <v>43153.432608000003</v>
      </c>
      <c r="E30" s="78">
        <f t="shared" si="1"/>
        <v>1069.7456515261565</v>
      </c>
      <c r="F30" s="74">
        <f t="shared" si="2"/>
        <v>3596.1193840000001</v>
      </c>
      <c r="G30" s="78">
        <f t="shared" si="3"/>
        <v>89.145470960513038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21.838781684210527</v>
      </c>
      <c r="M30" s="96">
        <f t="shared" si="9"/>
        <v>0.54136925684522097</v>
      </c>
      <c r="N30" s="95">
        <f t="shared" si="10"/>
        <v>10.919390842105264</v>
      </c>
      <c r="O30" s="96">
        <f t="shared" si="11"/>
        <v>0.27068462842261048</v>
      </c>
      <c r="P30" s="95">
        <f t="shared" si="12"/>
        <v>4.3677563368421053</v>
      </c>
      <c r="Q30" s="96">
        <f t="shared" si="13"/>
        <v>0.10827385136904417</v>
      </c>
      <c r="R30" s="25">
        <f t="shared" si="14"/>
        <v>21.838781684210527</v>
      </c>
      <c r="S30" s="25">
        <f t="shared" si="15"/>
        <v>0.54136925684522097</v>
      </c>
      <c r="T30" s="95">
        <f t="shared" si="16"/>
        <v>20.746842600000001</v>
      </c>
      <c r="U30" s="96">
        <f t="shared" si="17"/>
        <v>0.51430079400295992</v>
      </c>
      <c r="W30" s="50"/>
    </row>
    <row r="31" spans="1:23" x14ac:dyDescent="0.3">
      <c r="A31" s="18">
        <f t="shared" si="18"/>
        <v>23</v>
      </c>
      <c r="B31" s="74">
        <v>32521.759999999998</v>
      </c>
      <c r="C31" s="75"/>
      <c r="D31" s="74">
        <f t="shared" si="0"/>
        <v>44645.872127999995</v>
      </c>
      <c r="E31" s="78">
        <f t="shared" si="1"/>
        <v>1106.7422608385245</v>
      </c>
      <c r="F31" s="74">
        <f t="shared" si="2"/>
        <v>3720.4893440000001</v>
      </c>
      <c r="G31" s="78">
        <f t="shared" si="3"/>
        <v>92.228521736543726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22.594064842105261</v>
      </c>
      <c r="M31" s="96">
        <f t="shared" si="9"/>
        <v>0.56009223726645985</v>
      </c>
      <c r="N31" s="95">
        <f t="shared" si="10"/>
        <v>11.297032421052631</v>
      </c>
      <c r="O31" s="96">
        <f t="shared" si="11"/>
        <v>0.28004611863322992</v>
      </c>
      <c r="P31" s="95">
        <f t="shared" si="12"/>
        <v>4.5188129684210523</v>
      </c>
      <c r="Q31" s="96">
        <f t="shared" si="13"/>
        <v>0.11201844745329195</v>
      </c>
      <c r="R31" s="25">
        <f t="shared" si="14"/>
        <v>22.594064842105265</v>
      </c>
      <c r="S31" s="25">
        <f t="shared" si="15"/>
        <v>0.56009223726645985</v>
      </c>
      <c r="T31" s="95">
        <f t="shared" si="16"/>
        <v>21.464361599999997</v>
      </c>
      <c r="U31" s="96">
        <f t="shared" si="17"/>
        <v>0.53208762540313681</v>
      </c>
      <c r="W31" s="50"/>
    </row>
    <row r="32" spans="1:23" x14ac:dyDescent="0.3">
      <c r="A32" s="18">
        <f t="shared" si="18"/>
        <v>24</v>
      </c>
      <c r="B32" s="74">
        <v>33597.24</v>
      </c>
      <c r="C32" s="75"/>
      <c r="D32" s="74">
        <f t="shared" si="0"/>
        <v>46122.291072</v>
      </c>
      <c r="E32" s="78">
        <f t="shared" si="1"/>
        <v>1143.341730445539</v>
      </c>
      <c r="F32" s="74">
        <f t="shared" si="2"/>
        <v>3843.5242560000002</v>
      </c>
      <c r="G32" s="78">
        <f t="shared" si="3"/>
        <v>95.278477537128254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23.341240421052632</v>
      </c>
      <c r="M32" s="96">
        <f t="shared" si="9"/>
        <v>0.57861423605543472</v>
      </c>
      <c r="N32" s="95">
        <f t="shared" si="10"/>
        <v>11.670620210526316</v>
      </c>
      <c r="O32" s="96">
        <f t="shared" si="11"/>
        <v>0.28930711802771736</v>
      </c>
      <c r="P32" s="95">
        <f t="shared" si="12"/>
        <v>4.6682480842105267</v>
      </c>
      <c r="Q32" s="96">
        <f t="shared" si="13"/>
        <v>0.11572284721108696</v>
      </c>
      <c r="R32" s="25">
        <f t="shared" si="14"/>
        <v>23.341240421052632</v>
      </c>
      <c r="S32" s="25">
        <f t="shared" si="15"/>
        <v>0.57861423605543472</v>
      </c>
      <c r="T32" s="95">
        <f t="shared" si="16"/>
        <v>22.174178399999999</v>
      </c>
      <c r="U32" s="96">
        <f t="shared" si="17"/>
        <v>0.54968352425266298</v>
      </c>
      <c r="W32" s="50"/>
    </row>
    <row r="33" spans="1:23" x14ac:dyDescent="0.3">
      <c r="A33" s="18">
        <f t="shared" si="18"/>
        <v>25</v>
      </c>
      <c r="B33" s="74">
        <v>33608.9</v>
      </c>
      <c r="C33" s="75"/>
      <c r="D33" s="74">
        <f t="shared" si="0"/>
        <v>46138.297920000005</v>
      </c>
      <c r="E33" s="78">
        <f t="shared" si="1"/>
        <v>1143.738529842662</v>
      </c>
      <c r="F33" s="74">
        <f t="shared" si="2"/>
        <v>3844.8581600000002</v>
      </c>
      <c r="G33" s="78">
        <f t="shared" si="3"/>
        <v>95.311544153555175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23.34934105263158</v>
      </c>
      <c r="M33" s="96">
        <f t="shared" si="9"/>
        <v>0.57881504546693419</v>
      </c>
      <c r="N33" s="95">
        <f t="shared" si="10"/>
        <v>11.67467052631579</v>
      </c>
      <c r="O33" s="96">
        <f t="shared" si="11"/>
        <v>0.28940752273346709</v>
      </c>
      <c r="P33" s="95">
        <f t="shared" si="12"/>
        <v>4.6698682105263156</v>
      </c>
      <c r="Q33" s="96">
        <f t="shared" si="13"/>
        <v>0.11576300909338684</v>
      </c>
      <c r="R33" s="25">
        <f t="shared" si="14"/>
        <v>23.34934105263158</v>
      </c>
      <c r="S33" s="25">
        <f t="shared" si="15"/>
        <v>0.57881504546693419</v>
      </c>
      <c r="T33" s="95">
        <f t="shared" si="16"/>
        <v>22.181874000000001</v>
      </c>
      <c r="U33" s="96">
        <f t="shared" si="17"/>
        <v>0.54987429319358749</v>
      </c>
      <c r="W33" s="50"/>
    </row>
    <row r="34" spans="1:23" x14ac:dyDescent="0.3">
      <c r="A34" s="18">
        <f t="shared" si="18"/>
        <v>26</v>
      </c>
      <c r="B34" s="74">
        <v>33608.9</v>
      </c>
      <c r="C34" s="75"/>
      <c r="D34" s="74">
        <f t="shared" si="0"/>
        <v>46138.297920000005</v>
      </c>
      <c r="E34" s="78">
        <f t="shared" si="1"/>
        <v>1143.738529842662</v>
      </c>
      <c r="F34" s="74">
        <f t="shared" si="2"/>
        <v>3844.8581600000002</v>
      </c>
      <c r="G34" s="78">
        <f t="shared" si="3"/>
        <v>95.311544153555175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23.34934105263158</v>
      </c>
      <c r="M34" s="96">
        <f t="shared" si="9"/>
        <v>0.57881504546693419</v>
      </c>
      <c r="N34" s="95">
        <f t="shared" si="10"/>
        <v>11.67467052631579</v>
      </c>
      <c r="O34" s="96">
        <f t="shared" si="11"/>
        <v>0.28940752273346709</v>
      </c>
      <c r="P34" s="95">
        <f t="shared" si="12"/>
        <v>4.6698682105263156</v>
      </c>
      <c r="Q34" s="96">
        <f t="shared" si="13"/>
        <v>0.11576300909338684</v>
      </c>
      <c r="R34" s="25">
        <f t="shared" si="14"/>
        <v>23.34934105263158</v>
      </c>
      <c r="S34" s="25">
        <f t="shared" si="15"/>
        <v>0.57881504546693419</v>
      </c>
      <c r="T34" s="95">
        <f t="shared" si="16"/>
        <v>22.181874000000001</v>
      </c>
      <c r="U34" s="96">
        <f t="shared" si="17"/>
        <v>0.54987429319358749</v>
      </c>
      <c r="W34" s="50"/>
    </row>
    <row r="35" spans="1:23" x14ac:dyDescent="0.3">
      <c r="A35" s="18">
        <f t="shared" si="18"/>
        <v>27</v>
      </c>
      <c r="B35" s="74">
        <v>33620.6</v>
      </c>
      <c r="C35" s="75"/>
      <c r="D35" s="74">
        <f t="shared" si="0"/>
        <v>46154.359680000001</v>
      </c>
      <c r="E35" s="78">
        <f t="shared" si="1"/>
        <v>1144.1366904727081</v>
      </c>
      <c r="F35" s="74">
        <f t="shared" si="2"/>
        <v>3846.1966400000001</v>
      </c>
      <c r="G35" s="78">
        <f t="shared" si="3"/>
        <v>95.344724206059013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23.357469473684212</v>
      </c>
      <c r="M35" s="96">
        <f t="shared" si="9"/>
        <v>0.57901654376149203</v>
      </c>
      <c r="N35" s="95">
        <f t="shared" si="10"/>
        <v>11.678734736842106</v>
      </c>
      <c r="O35" s="96">
        <f t="shared" si="11"/>
        <v>0.28950827188074602</v>
      </c>
      <c r="P35" s="95">
        <f t="shared" si="12"/>
        <v>4.6714938947368427</v>
      </c>
      <c r="Q35" s="96">
        <f t="shared" si="13"/>
        <v>0.11580330875229841</v>
      </c>
      <c r="R35" s="25">
        <f t="shared" si="14"/>
        <v>23.357469473684212</v>
      </c>
      <c r="S35" s="25">
        <f t="shared" si="15"/>
        <v>0.57901654376149203</v>
      </c>
      <c r="T35" s="95">
        <f t="shared" si="16"/>
        <v>22.189596000000002</v>
      </c>
      <c r="U35" s="96">
        <f t="shared" si="17"/>
        <v>0.55006571657341741</v>
      </c>
      <c r="W35" s="50"/>
    </row>
    <row r="36" spans="1:23" x14ac:dyDescent="0.3">
      <c r="A36" s="26"/>
      <c r="B36" s="76"/>
      <c r="C36" s="77"/>
      <c r="D36" s="76"/>
      <c r="E36" s="77"/>
      <c r="F36" s="76"/>
      <c r="G36" s="77"/>
      <c r="H36" s="76"/>
      <c r="I36" s="77"/>
      <c r="J36" s="76"/>
      <c r="K36" s="77"/>
      <c r="L36" s="76"/>
      <c r="M36" s="77"/>
      <c r="N36" s="76"/>
      <c r="O36" s="77"/>
      <c r="P36" s="76"/>
      <c r="Q36" s="77"/>
      <c r="R36" s="26"/>
      <c r="S36" s="26"/>
      <c r="T36" s="76"/>
      <c r="U36" s="77"/>
    </row>
  </sheetData>
  <dataConsolidate/>
  <mergeCells count="286">
    <mergeCell ref="T36:U36"/>
    <mergeCell ref="T29:U29"/>
    <mergeCell ref="T30:U30"/>
    <mergeCell ref="T31:U31"/>
    <mergeCell ref="T32:U32"/>
    <mergeCell ref="T23:U23"/>
    <mergeCell ref="T24:U24"/>
    <mergeCell ref="T14:U14"/>
    <mergeCell ref="T15:U15"/>
    <mergeCell ref="T16:U16"/>
    <mergeCell ref="T17:U17"/>
    <mergeCell ref="T18:U18"/>
    <mergeCell ref="T19:U19"/>
    <mergeCell ref="T33:U33"/>
    <mergeCell ref="T34:U34"/>
    <mergeCell ref="T35:U35"/>
    <mergeCell ref="T25:U25"/>
    <mergeCell ref="T26:U26"/>
    <mergeCell ref="T27:U27"/>
    <mergeCell ref="T28:U28"/>
    <mergeCell ref="T20:U20"/>
    <mergeCell ref="T21:U21"/>
    <mergeCell ref="T22:U22"/>
    <mergeCell ref="T8:U8"/>
    <mergeCell ref="T9:U9"/>
    <mergeCell ref="T10:U10"/>
    <mergeCell ref="T11:U11"/>
    <mergeCell ref="T12:U12"/>
    <mergeCell ref="T13:U13"/>
    <mergeCell ref="P27:Q27"/>
    <mergeCell ref="P28:Q28"/>
    <mergeCell ref="P29:Q29"/>
    <mergeCell ref="P21:Q21"/>
    <mergeCell ref="P22:Q22"/>
    <mergeCell ref="P23:Q23"/>
    <mergeCell ref="P24:Q24"/>
    <mergeCell ref="P25:Q25"/>
    <mergeCell ref="P26:Q26"/>
    <mergeCell ref="P15:Q15"/>
    <mergeCell ref="P16:Q16"/>
    <mergeCell ref="N36:O36"/>
    <mergeCell ref="P8:Q8"/>
    <mergeCell ref="P9:Q9"/>
    <mergeCell ref="P10:Q10"/>
    <mergeCell ref="P11:Q11"/>
    <mergeCell ref="P12:Q12"/>
    <mergeCell ref="P13:Q13"/>
    <mergeCell ref="P14:Q14"/>
    <mergeCell ref="N28:O28"/>
    <mergeCell ref="N29:O29"/>
    <mergeCell ref="N30:O30"/>
    <mergeCell ref="N31:O31"/>
    <mergeCell ref="N32:O32"/>
    <mergeCell ref="N33:O33"/>
    <mergeCell ref="N22:O22"/>
    <mergeCell ref="N23:O23"/>
    <mergeCell ref="N24:O24"/>
    <mergeCell ref="N25:O25"/>
    <mergeCell ref="P33:Q33"/>
    <mergeCell ref="P34:Q34"/>
    <mergeCell ref="P35:Q35"/>
    <mergeCell ref="P36:Q36"/>
    <mergeCell ref="P30:Q30"/>
    <mergeCell ref="P31:Q31"/>
    <mergeCell ref="L35:M35"/>
    <mergeCell ref="L20:M20"/>
    <mergeCell ref="L21:M21"/>
    <mergeCell ref="L22:M22"/>
    <mergeCell ref="P17:Q17"/>
    <mergeCell ref="P18:Q18"/>
    <mergeCell ref="P19:Q19"/>
    <mergeCell ref="P20:Q20"/>
    <mergeCell ref="N34:O34"/>
    <mergeCell ref="N35:O35"/>
    <mergeCell ref="P32:Q32"/>
    <mergeCell ref="L18:M18"/>
    <mergeCell ref="L19:M19"/>
    <mergeCell ref="N26:O26"/>
    <mergeCell ref="N27:O27"/>
    <mergeCell ref="L33:M33"/>
    <mergeCell ref="L34:M34"/>
    <mergeCell ref="N16:O16"/>
    <mergeCell ref="N17:O17"/>
    <mergeCell ref="N18:O18"/>
    <mergeCell ref="N19:O19"/>
    <mergeCell ref="N20:O20"/>
    <mergeCell ref="N21:O21"/>
    <mergeCell ref="L30:M30"/>
    <mergeCell ref="L31:M31"/>
    <mergeCell ref="L32:M32"/>
    <mergeCell ref="L23:M23"/>
    <mergeCell ref="L24:M24"/>
    <mergeCell ref="L25:M25"/>
    <mergeCell ref="L26:M26"/>
    <mergeCell ref="L27:M27"/>
    <mergeCell ref="L28:M28"/>
    <mergeCell ref="J34:K34"/>
    <mergeCell ref="J35:K35"/>
    <mergeCell ref="J36:K36"/>
    <mergeCell ref="L8:M8"/>
    <mergeCell ref="L11:M11"/>
    <mergeCell ref="L12:M12"/>
    <mergeCell ref="L13:M13"/>
    <mergeCell ref="L14:M14"/>
    <mergeCell ref="L15:M15"/>
    <mergeCell ref="L16:M16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L36:M36"/>
    <mergeCell ref="L29:M29"/>
    <mergeCell ref="H35:I35"/>
    <mergeCell ref="H36:I36"/>
    <mergeCell ref="J14:K14"/>
    <mergeCell ref="J15:K15"/>
    <mergeCell ref="J16:K16"/>
    <mergeCell ref="J17:K17"/>
    <mergeCell ref="J18:K18"/>
    <mergeCell ref="J19:K19"/>
    <mergeCell ref="J20:K20"/>
    <mergeCell ref="J21:K21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F16:G16"/>
    <mergeCell ref="H19:I19"/>
    <mergeCell ref="H20:I20"/>
    <mergeCell ref="H21:I21"/>
    <mergeCell ref="H22:I22"/>
    <mergeCell ref="T7:U7"/>
    <mergeCell ref="H14:I14"/>
    <mergeCell ref="H15:I15"/>
    <mergeCell ref="H16:I16"/>
    <mergeCell ref="J8:K8"/>
    <mergeCell ref="J9:K9"/>
    <mergeCell ref="J10:K10"/>
    <mergeCell ref="J11:K11"/>
    <mergeCell ref="J12:K12"/>
    <mergeCell ref="J13:K13"/>
    <mergeCell ref="N8:O8"/>
    <mergeCell ref="N9:O9"/>
    <mergeCell ref="N10:O10"/>
    <mergeCell ref="N11:O11"/>
    <mergeCell ref="N12:O12"/>
    <mergeCell ref="N13:O13"/>
    <mergeCell ref="N14:O14"/>
    <mergeCell ref="N15:O15"/>
    <mergeCell ref="L17:M17"/>
    <mergeCell ref="L9:M9"/>
    <mergeCell ref="F33:G33"/>
    <mergeCell ref="F34:G34"/>
    <mergeCell ref="F35:G35"/>
    <mergeCell ref="F36:G36"/>
    <mergeCell ref="F7:G7"/>
    <mergeCell ref="H7:I7"/>
    <mergeCell ref="H8:I8"/>
    <mergeCell ref="H9:I9"/>
    <mergeCell ref="H10:I10"/>
    <mergeCell ref="H11:I11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T5:U5"/>
    <mergeCell ref="H4:I4"/>
    <mergeCell ref="J4:K4"/>
    <mergeCell ref="J5:K5"/>
    <mergeCell ref="L5:Q5"/>
    <mergeCell ref="J6:K6"/>
    <mergeCell ref="L7:M7"/>
    <mergeCell ref="N7:O7"/>
    <mergeCell ref="D29:E29"/>
    <mergeCell ref="D17:E17"/>
    <mergeCell ref="D18:E18"/>
    <mergeCell ref="F17:G17"/>
    <mergeCell ref="F18:G18"/>
    <mergeCell ref="F19:G19"/>
    <mergeCell ref="F20:G20"/>
    <mergeCell ref="P7:Q7"/>
    <mergeCell ref="J7:K7"/>
    <mergeCell ref="F11:G11"/>
    <mergeCell ref="F12:G12"/>
    <mergeCell ref="F13:G13"/>
    <mergeCell ref="F14:G14"/>
    <mergeCell ref="H12:I12"/>
    <mergeCell ref="H13:I13"/>
    <mergeCell ref="L10:M10"/>
    <mergeCell ref="D22:E22"/>
    <mergeCell ref="B36:C3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B26:C26"/>
    <mergeCell ref="B27:C27"/>
    <mergeCell ref="B20:C20"/>
    <mergeCell ref="B21:C21"/>
    <mergeCell ref="B22:C22"/>
    <mergeCell ref="B23:C23"/>
    <mergeCell ref="B24:C24"/>
    <mergeCell ref="B13:C13"/>
    <mergeCell ref="B14:C14"/>
    <mergeCell ref="B15:C15"/>
    <mergeCell ref="D35:E35"/>
    <mergeCell ref="D36:E36"/>
    <mergeCell ref="D30:E30"/>
    <mergeCell ref="B35:C35"/>
    <mergeCell ref="B28:C28"/>
    <mergeCell ref="B29:C29"/>
    <mergeCell ref="B30:C30"/>
    <mergeCell ref="B31:C31"/>
    <mergeCell ref="B32:C32"/>
    <mergeCell ref="B10:C10"/>
    <mergeCell ref="F8:G8"/>
    <mergeCell ref="F9:G9"/>
    <mergeCell ref="F10:G10"/>
    <mergeCell ref="B8:C8"/>
    <mergeCell ref="B9:C9"/>
    <mergeCell ref="B16:C16"/>
    <mergeCell ref="B11:C11"/>
    <mergeCell ref="B25:C25"/>
    <mergeCell ref="B12:C12"/>
    <mergeCell ref="B17:C17"/>
    <mergeCell ref="B18:C18"/>
    <mergeCell ref="B19:C19"/>
    <mergeCell ref="B33:C33"/>
    <mergeCell ref="B34:C34"/>
    <mergeCell ref="D19:E19"/>
    <mergeCell ref="D20:E20"/>
    <mergeCell ref="D21:E21"/>
    <mergeCell ref="L4:Q4"/>
    <mergeCell ref="B4:E4"/>
    <mergeCell ref="B6:C6"/>
    <mergeCell ref="P6:Q6"/>
    <mergeCell ref="F5:G5"/>
    <mergeCell ref="H5:I5"/>
    <mergeCell ref="D7:E7"/>
    <mergeCell ref="B5:C5"/>
    <mergeCell ref="D5:E5"/>
    <mergeCell ref="D6:E6"/>
    <mergeCell ref="B7:C7"/>
    <mergeCell ref="H6:I6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="75" zoomScaleNormal="75" workbookViewId="0">
      <selection activeCell="F24" sqref="F24:G24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9.85546875" style="1" bestFit="1" customWidth="1"/>
    <col min="24" max="16384" width="8.85546875" style="1"/>
  </cols>
  <sheetData>
    <row r="1" spans="1:23" ht="16.5" x14ac:dyDescent="0.3">
      <c r="A1" s="5" t="s">
        <v>61</v>
      </c>
      <c r="B1" s="5" t="s">
        <v>1</v>
      </c>
      <c r="C1" s="5"/>
      <c r="D1" s="5"/>
      <c r="E1" s="6">
        <v>280</v>
      </c>
      <c r="F1" s="48" t="s">
        <v>126</v>
      </c>
      <c r="G1" s="5"/>
      <c r="H1" s="5"/>
      <c r="N1" s="47" t="str">
        <f>Voorblad!G24</f>
        <v>1 april 2020</v>
      </c>
      <c r="Q1" s="8" t="s">
        <v>60</v>
      </c>
    </row>
    <row r="2" spans="1:23" ht="16.5" x14ac:dyDescent="0.3">
      <c r="A2" s="5"/>
      <c r="B2" s="5"/>
      <c r="C2" s="5"/>
      <c r="D2" s="5"/>
      <c r="E2" s="9"/>
      <c r="F2" s="5"/>
      <c r="G2" s="5"/>
      <c r="H2" s="5"/>
      <c r="Q2" s="8"/>
    </row>
    <row r="3" spans="1:23" ht="16.5" x14ac:dyDescent="0.3">
      <c r="A3" s="5"/>
      <c r="B3" s="5"/>
      <c r="C3" s="5"/>
      <c r="D3" s="5"/>
      <c r="E3" s="9"/>
      <c r="F3" s="5" t="s">
        <v>127</v>
      </c>
      <c r="G3" s="5"/>
      <c r="H3" s="5"/>
      <c r="Q3" s="8"/>
    </row>
    <row r="4" spans="1:23" ht="16.5" x14ac:dyDescent="0.3">
      <c r="A4" s="5"/>
      <c r="B4" s="5"/>
      <c r="C4" s="5"/>
      <c r="D4" s="5"/>
      <c r="E4" s="9"/>
      <c r="F4" s="2" t="s">
        <v>128</v>
      </c>
      <c r="G4" s="2"/>
      <c r="H4" s="2"/>
      <c r="I4" s="2"/>
      <c r="J4" s="2"/>
      <c r="K4" s="2"/>
      <c r="Q4" s="8"/>
    </row>
    <row r="5" spans="1:23" x14ac:dyDescent="0.3">
      <c r="A5" s="8"/>
      <c r="T5" s="1" t="s">
        <v>6</v>
      </c>
      <c r="U5" s="13">
        <f>Voorblad!D2</f>
        <v>1.3728</v>
      </c>
    </row>
    <row r="6" spans="1:23" ht="17.25" x14ac:dyDescent="0.35">
      <c r="A6" s="5"/>
      <c r="B6" s="5"/>
      <c r="C6" s="5"/>
      <c r="D6" s="5"/>
      <c r="E6" s="10"/>
      <c r="F6" s="11"/>
      <c r="G6" s="5"/>
      <c r="H6" s="5"/>
      <c r="Q6" s="8"/>
      <c r="U6" s="13"/>
    </row>
    <row r="7" spans="1:23" x14ac:dyDescent="0.3">
      <c r="A7" s="14"/>
      <c r="B7" s="83" t="s">
        <v>7</v>
      </c>
      <c r="C7" s="91"/>
      <c r="D7" s="91"/>
      <c r="E7" s="84"/>
      <c r="F7" s="15" t="s">
        <v>8</v>
      </c>
      <c r="G7" s="16"/>
      <c r="H7" s="83" t="s">
        <v>9</v>
      </c>
      <c r="I7" s="86"/>
      <c r="J7" s="83" t="s">
        <v>10</v>
      </c>
      <c r="K7" s="84"/>
      <c r="L7" s="83" t="s">
        <v>11</v>
      </c>
      <c r="M7" s="91"/>
      <c r="N7" s="91"/>
      <c r="O7" s="91"/>
      <c r="P7" s="91"/>
      <c r="Q7" s="84"/>
      <c r="R7" s="17" t="s">
        <v>12</v>
      </c>
      <c r="S7" s="17"/>
      <c r="T7" s="17"/>
      <c r="U7" s="16"/>
    </row>
    <row r="8" spans="1:23" x14ac:dyDescent="0.3">
      <c r="A8" s="18"/>
      <c r="B8" s="79">
        <v>1</v>
      </c>
      <c r="C8" s="80"/>
      <c r="D8" s="79"/>
      <c r="E8" s="80"/>
      <c r="F8" s="79"/>
      <c r="G8" s="80"/>
      <c r="H8" s="79"/>
      <c r="I8" s="80"/>
      <c r="J8" s="87" t="s">
        <v>13</v>
      </c>
      <c r="K8" s="80"/>
      <c r="L8" s="87" t="s">
        <v>14</v>
      </c>
      <c r="M8" s="88"/>
      <c r="N8" s="88"/>
      <c r="O8" s="88"/>
      <c r="P8" s="88"/>
      <c r="Q8" s="80"/>
      <c r="R8" s="19"/>
      <c r="S8" s="19"/>
      <c r="T8" s="85" t="s">
        <v>15</v>
      </c>
      <c r="U8" s="80"/>
    </row>
    <row r="9" spans="1:23" x14ac:dyDescent="0.3">
      <c r="A9" s="18"/>
      <c r="B9" s="92" t="s">
        <v>16</v>
      </c>
      <c r="C9" s="93"/>
      <c r="D9" s="81" t="str">
        <f>Voorblad!G24</f>
        <v>1 april 2020</v>
      </c>
      <c r="E9" s="82"/>
      <c r="F9" s="20" t="str">
        <f>D9</f>
        <v>1 april 2020</v>
      </c>
      <c r="G9" s="21"/>
      <c r="H9" s="89"/>
      <c r="I9" s="82"/>
      <c r="J9" s="89"/>
      <c r="K9" s="82"/>
      <c r="L9" s="22">
        <v>1</v>
      </c>
      <c r="M9" s="19"/>
      <c r="N9" s="23">
        <v>0.5</v>
      </c>
      <c r="O9" s="19"/>
      <c r="P9" s="94">
        <v>0.2</v>
      </c>
      <c r="Q9" s="93"/>
      <c r="R9" s="19" t="s">
        <v>9</v>
      </c>
      <c r="S9" s="19"/>
      <c r="T9" s="19"/>
      <c r="U9" s="24"/>
    </row>
    <row r="10" spans="1:23" x14ac:dyDescent="0.3">
      <c r="A10" s="18"/>
      <c r="B10" s="83"/>
      <c r="C10" s="84"/>
      <c r="D10" s="90"/>
      <c r="E10" s="86"/>
      <c r="F10" s="90"/>
      <c r="G10" s="86"/>
      <c r="H10" s="90"/>
      <c r="I10" s="86"/>
      <c r="J10" s="90"/>
      <c r="K10" s="86"/>
      <c r="L10" s="90"/>
      <c r="M10" s="86"/>
      <c r="N10" s="90"/>
      <c r="O10" s="86"/>
      <c r="P10" s="90"/>
      <c r="Q10" s="86"/>
      <c r="R10" s="14"/>
      <c r="S10" s="14"/>
      <c r="T10" s="90"/>
      <c r="U10" s="86"/>
    </row>
    <row r="11" spans="1:23" x14ac:dyDescent="0.3">
      <c r="A11" s="18">
        <v>0</v>
      </c>
      <c r="B11" s="74">
        <v>17110.62</v>
      </c>
      <c r="C11" s="75"/>
      <c r="D11" s="74">
        <f t="shared" ref="D11:D38" si="0">B11*$U$5</f>
        <v>23489.459135999998</v>
      </c>
      <c r="E11" s="78">
        <f t="shared" ref="E11:E38" si="1">D11/40.3399</f>
        <v>582.28848202400104</v>
      </c>
      <c r="F11" s="74">
        <f t="shared" ref="F11:F38" si="2">B11/12*$U$5</f>
        <v>1957.4549280000001</v>
      </c>
      <c r="G11" s="78">
        <f t="shared" ref="G11:G38" si="3">F11/40.3399</f>
        <v>48.524040168666758</v>
      </c>
      <c r="H11" s="74">
        <f t="shared" ref="H11:H38" si="4">((B11&lt;19968.2)*913.03+(B11&gt;19968.2)*(B11&lt;20424.71)*(20424.71-B11+456.51)+(B11&gt;20424.71)*(B11&lt;22659.62)*456.51+(B11&gt;22659.62)*(B11&lt;23116.13)*(23116.13-B11))/12*$U$5</f>
        <v>104.450632</v>
      </c>
      <c r="I11" s="78">
        <f t="shared" ref="I11:I38" si="5">H11/40.3399</f>
        <v>2.5892635331272511</v>
      </c>
      <c r="J11" s="74">
        <f t="shared" ref="J11:J38" si="6">((B11&lt;19968.2)*456.51+(B11&gt;19968.2)*(B11&lt;20196.46)*(20196.46-B11+228.26)+(B11&gt;20196.46)*(B11&lt;22659.62)*228.26+(B11&gt;22659.62)*(B11&lt;22887.88)*(22887.88-B11))/12*$U$5</f>
        <v>52.224743999999994</v>
      </c>
      <c r="K11" s="78">
        <f t="shared" ref="K11:K38" si="7">J11/40.3399</f>
        <v>1.2946175870540084</v>
      </c>
      <c r="L11" s="95">
        <f t="shared" ref="L11:L38" si="8">D11/1976</f>
        <v>11.887378105263156</v>
      </c>
      <c r="M11" s="96">
        <f t="shared" ref="M11:M38" si="9">L11/40.3399</f>
        <v>0.29468040588259159</v>
      </c>
      <c r="N11" s="95">
        <f t="shared" ref="N11:N38" si="10">L11/2</f>
        <v>5.9436890526315782</v>
      </c>
      <c r="O11" s="96">
        <f t="shared" ref="O11:O38" si="11">N11/40.3399</f>
        <v>0.14734020294129579</v>
      </c>
      <c r="P11" s="95">
        <f t="shared" ref="P11:P38" si="12">L11/5</f>
        <v>2.3774756210526311</v>
      </c>
      <c r="Q11" s="96">
        <f t="shared" ref="Q11:Q38" si="13">P11/40.3399</f>
        <v>5.8936081176518315E-2</v>
      </c>
      <c r="R11" s="25">
        <f t="shared" ref="R11:R38" si="14">(F11+H11)/1976*12</f>
        <v>12.521693684210526</v>
      </c>
      <c r="S11" s="25">
        <f t="shared" ref="S11:S38" si="15">R11/40.3399</f>
        <v>0.31040467835097574</v>
      </c>
      <c r="T11" s="95">
        <f t="shared" ref="T11:T38" si="16">D11/2080</f>
        <v>11.293009199999998</v>
      </c>
      <c r="U11" s="96">
        <f t="shared" ref="U11:U38" si="17">T11/40.3399</f>
        <v>0.27994638558846202</v>
      </c>
      <c r="W11" s="50"/>
    </row>
    <row r="12" spans="1:23" x14ac:dyDescent="0.3">
      <c r="A12" s="18">
        <f t="shared" ref="A12:A38" si="18">+A11+1</f>
        <v>1</v>
      </c>
      <c r="B12" s="74">
        <v>17440.61</v>
      </c>
      <c r="C12" s="75"/>
      <c r="D12" s="74">
        <f t="shared" si="0"/>
        <v>23942.469408000001</v>
      </c>
      <c r="E12" s="78">
        <f t="shared" si="1"/>
        <v>593.51831333245741</v>
      </c>
      <c r="F12" s="74">
        <f t="shared" si="2"/>
        <v>1995.205784</v>
      </c>
      <c r="G12" s="78">
        <f t="shared" si="3"/>
        <v>49.459859444371453</v>
      </c>
      <c r="H12" s="74">
        <f t="shared" si="4"/>
        <v>104.450632</v>
      </c>
      <c r="I12" s="78">
        <f t="shared" si="5"/>
        <v>2.5892635331272511</v>
      </c>
      <c r="J12" s="74">
        <f t="shared" si="6"/>
        <v>52.224743999999994</v>
      </c>
      <c r="K12" s="78">
        <f t="shared" si="7"/>
        <v>1.2946175870540084</v>
      </c>
      <c r="L12" s="95">
        <f t="shared" si="8"/>
        <v>12.116634315789474</v>
      </c>
      <c r="M12" s="96">
        <f t="shared" si="9"/>
        <v>0.30036351889294405</v>
      </c>
      <c r="N12" s="95">
        <f t="shared" si="10"/>
        <v>6.058317157894737</v>
      </c>
      <c r="O12" s="96">
        <f t="shared" si="11"/>
        <v>0.15018175944647202</v>
      </c>
      <c r="P12" s="95">
        <f t="shared" si="12"/>
        <v>2.4233268631578948</v>
      </c>
      <c r="Q12" s="96">
        <f t="shared" si="13"/>
        <v>6.007270377858881E-2</v>
      </c>
      <c r="R12" s="25">
        <f t="shared" si="14"/>
        <v>12.750949894736841</v>
      </c>
      <c r="S12" s="25">
        <f t="shared" si="15"/>
        <v>0.31608779136132814</v>
      </c>
      <c r="T12" s="95">
        <f t="shared" si="16"/>
        <v>11.5108026</v>
      </c>
      <c r="U12" s="96">
        <f t="shared" si="17"/>
        <v>0.28534534294829683</v>
      </c>
      <c r="W12" s="50"/>
    </row>
    <row r="13" spans="1:23" x14ac:dyDescent="0.3">
      <c r="A13" s="18">
        <f t="shared" si="18"/>
        <v>2</v>
      </c>
      <c r="B13" s="74">
        <v>17814.82</v>
      </c>
      <c r="C13" s="75"/>
      <c r="D13" s="74">
        <f t="shared" si="0"/>
        <v>24456.184895999999</v>
      </c>
      <c r="E13" s="78">
        <f t="shared" si="1"/>
        <v>606.25298763754984</v>
      </c>
      <c r="F13" s="74">
        <f t="shared" si="2"/>
        <v>2038.0154080000002</v>
      </c>
      <c r="G13" s="78">
        <f t="shared" si="3"/>
        <v>50.521082303129162</v>
      </c>
      <c r="H13" s="74">
        <f t="shared" si="4"/>
        <v>104.450632</v>
      </c>
      <c r="I13" s="78">
        <f t="shared" si="5"/>
        <v>2.5892635331272511</v>
      </c>
      <c r="J13" s="74">
        <f t="shared" si="6"/>
        <v>52.224743999999994</v>
      </c>
      <c r="K13" s="78">
        <f t="shared" si="7"/>
        <v>1.2946175870540084</v>
      </c>
      <c r="L13" s="95">
        <f t="shared" si="8"/>
        <v>12.376611789473683</v>
      </c>
      <c r="M13" s="96">
        <f t="shared" si="9"/>
        <v>0.30680819212426613</v>
      </c>
      <c r="N13" s="95">
        <f t="shared" si="10"/>
        <v>6.1883058947368417</v>
      </c>
      <c r="O13" s="96">
        <f t="shared" si="11"/>
        <v>0.15340409606213307</v>
      </c>
      <c r="P13" s="95">
        <f t="shared" si="12"/>
        <v>2.4753223578947368</v>
      </c>
      <c r="Q13" s="96">
        <f t="shared" si="13"/>
        <v>6.1361638424853225E-2</v>
      </c>
      <c r="R13" s="25">
        <f t="shared" si="14"/>
        <v>13.010927368421054</v>
      </c>
      <c r="S13" s="25">
        <f t="shared" si="15"/>
        <v>0.32253246459265034</v>
      </c>
      <c r="T13" s="95">
        <f t="shared" si="16"/>
        <v>11.7577812</v>
      </c>
      <c r="U13" s="96">
        <f t="shared" si="17"/>
        <v>0.29146778251805283</v>
      </c>
      <c r="W13" s="50"/>
    </row>
    <row r="14" spans="1:23" x14ac:dyDescent="0.3">
      <c r="A14" s="18">
        <f t="shared" si="18"/>
        <v>3</v>
      </c>
      <c r="B14" s="74">
        <v>18486.04</v>
      </c>
      <c r="C14" s="75"/>
      <c r="D14" s="74">
        <f t="shared" si="0"/>
        <v>25377.635712000003</v>
      </c>
      <c r="E14" s="78">
        <f t="shared" si="1"/>
        <v>629.09515670589178</v>
      </c>
      <c r="F14" s="74">
        <f t="shared" si="2"/>
        <v>2114.8029759999999</v>
      </c>
      <c r="G14" s="78">
        <f t="shared" si="3"/>
        <v>52.424596392157639</v>
      </c>
      <c r="H14" s="74">
        <f t="shared" si="4"/>
        <v>104.450632</v>
      </c>
      <c r="I14" s="78">
        <f t="shared" si="5"/>
        <v>2.5892635331272511</v>
      </c>
      <c r="J14" s="74">
        <f t="shared" si="6"/>
        <v>52.224743999999994</v>
      </c>
      <c r="K14" s="78">
        <f t="shared" si="7"/>
        <v>1.2946175870540084</v>
      </c>
      <c r="L14" s="95">
        <f t="shared" si="8"/>
        <v>12.842933052631581</v>
      </c>
      <c r="M14" s="96">
        <f t="shared" si="9"/>
        <v>0.31836799428435819</v>
      </c>
      <c r="N14" s="95">
        <f t="shared" si="10"/>
        <v>6.4214665263157906</v>
      </c>
      <c r="O14" s="96">
        <f t="shared" si="11"/>
        <v>0.1591839971421791</v>
      </c>
      <c r="P14" s="95">
        <f t="shared" si="12"/>
        <v>2.5685866105263164</v>
      </c>
      <c r="Q14" s="96">
        <f t="shared" si="13"/>
        <v>6.3673598856871641E-2</v>
      </c>
      <c r="R14" s="25">
        <f t="shared" si="14"/>
        <v>13.477248631578949</v>
      </c>
      <c r="S14" s="25">
        <f t="shared" si="15"/>
        <v>0.33409226675274228</v>
      </c>
      <c r="T14" s="95">
        <f t="shared" si="16"/>
        <v>12.200786400000002</v>
      </c>
      <c r="U14" s="96">
        <f t="shared" si="17"/>
        <v>0.30244959457014026</v>
      </c>
      <c r="W14" s="50"/>
    </row>
    <row r="15" spans="1:23" x14ac:dyDescent="0.3">
      <c r="A15" s="18">
        <f t="shared" si="18"/>
        <v>4</v>
      </c>
      <c r="B15" s="74">
        <v>19153.23</v>
      </c>
      <c r="C15" s="75"/>
      <c r="D15" s="74">
        <f t="shared" si="0"/>
        <v>26293.554144000002</v>
      </c>
      <c r="E15" s="78">
        <f t="shared" si="1"/>
        <v>651.80018155721757</v>
      </c>
      <c r="F15" s="74">
        <f t="shared" si="2"/>
        <v>2191.129512</v>
      </c>
      <c r="G15" s="78">
        <f t="shared" si="3"/>
        <v>54.316681796434793</v>
      </c>
      <c r="H15" s="74">
        <f t="shared" si="4"/>
        <v>104.450632</v>
      </c>
      <c r="I15" s="78">
        <f t="shared" si="5"/>
        <v>2.5892635331272511</v>
      </c>
      <c r="J15" s="74">
        <f t="shared" si="6"/>
        <v>52.224743999999994</v>
      </c>
      <c r="K15" s="78">
        <f t="shared" si="7"/>
        <v>1.2946175870540084</v>
      </c>
      <c r="L15" s="95">
        <f t="shared" si="8"/>
        <v>13.30645452631579</v>
      </c>
      <c r="M15" s="96">
        <f t="shared" si="9"/>
        <v>0.32985839147632467</v>
      </c>
      <c r="N15" s="95">
        <f t="shared" si="10"/>
        <v>6.6532272631578948</v>
      </c>
      <c r="O15" s="96">
        <f t="shared" si="11"/>
        <v>0.16492919573816234</v>
      </c>
      <c r="P15" s="95">
        <f t="shared" si="12"/>
        <v>2.6612909052631579</v>
      </c>
      <c r="Q15" s="96">
        <f t="shared" si="13"/>
        <v>6.5971678295264929E-2</v>
      </c>
      <c r="R15" s="25">
        <f t="shared" si="14"/>
        <v>13.940770105263159</v>
      </c>
      <c r="S15" s="25">
        <f t="shared" si="15"/>
        <v>0.34558266394470882</v>
      </c>
      <c r="T15" s="95">
        <f t="shared" si="16"/>
        <v>12.6411318</v>
      </c>
      <c r="U15" s="96">
        <f t="shared" si="17"/>
        <v>0.31336547190250846</v>
      </c>
      <c r="W15" s="50"/>
    </row>
    <row r="16" spans="1:23" x14ac:dyDescent="0.3">
      <c r="A16" s="18">
        <f t="shared" si="18"/>
        <v>5</v>
      </c>
      <c r="B16" s="74">
        <v>19157.259999999998</v>
      </c>
      <c r="C16" s="75"/>
      <c r="D16" s="74">
        <f t="shared" si="0"/>
        <v>26299.086528</v>
      </c>
      <c r="E16" s="78">
        <f t="shared" si="1"/>
        <v>651.9373257742335</v>
      </c>
      <c r="F16" s="74">
        <f t="shared" si="2"/>
        <v>2191.5905440000001</v>
      </c>
      <c r="G16" s="78">
        <f t="shared" si="3"/>
        <v>54.328110481186123</v>
      </c>
      <c r="H16" s="74">
        <f t="shared" si="4"/>
        <v>104.450632</v>
      </c>
      <c r="I16" s="78">
        <f t="shared" si="5"/>
        <v>2.5892635331272511</v>
      </c>
      <c r="J16" s="74">
        <f t="shared" si="6"/>
        <v>52.224743999999994</v>
      </c>
      <c r="K16" s="78">
        <f t="shared" si="7"/>
        <v>1.2946175870540084</v>
      </c>
      <c r="L16" s="95">
        <f t="shared" si="8"/>
        <v>13.309254315789474</v>
      </c>
      <c r="M16" s="96">
        <f t="shared" si="9"/>
        <v>0.32992779644445014</v>
      </c>
      <c r="N16" s="95">
        <f t="shared" si="10"/>
        <v>6.6546271578947369</v>
      </c>
      <c r="O16" s="96">
        <f t="shared" si="11"/>
        <v>0.16496389822222507</v>
      </c>
      <c r="P16" s="95">
        <f t="shared" si="12"/>
        <v>2.6618508631578948</v>
      </c>
      <c r="Q16" s="96">
        <f t="shared" si="13"/>
        <v>6.5985559288890022E-2</v>
      </c>
      <c r="R16" s="25">
        <f t="shared" si="14"/>
        <v>13.943569894736843</v>
      </c>
      <c r="S16" s="25">
        <f t="shared" si="15"/>
        <v>0.34565206891283429</v>
      </c>
      <c r="T16" s="95">
        <f t="shared" si="16"/>
        <v>12.6437916</v>
      </c>
      <c r="U16" s="96">
        <f t="shared" si="17"/>
        <v>0.31343140662222763</v>
      </c>
      <c r="W16" s="50"/>
    </row>
    <row r="17" spans="1:23" x14ac:dyDescent="0.3">
      <c r="A17" s="18">
        <f t="shared" si="18"/>
        <v>6</v>
      </c>
      <c r="B17" s="74">
        <v>20108.48</v>
      </c>
      <c r="C17" s="75"/>
      <c r="D17" s="74">
        <f t="shared" si="0"/>
        <v>27604.921343999998</v>
      </c>
      <c r="E17" s="78">
        <f t="shared" si="1"/>
        <v>684.30812530521882</v>
      </c>
      <c r="F17" s="74">
        <f t="shared" si="2"/>
        <v>2300.410112</v>
      </c>
      <c r="G17" s="78">
        <f t="shared" si="3"/>
        <v>57.025677108768242</v>
      </c>
      <c r="H17" s="74">
        <f t="shared" si="4"/>
        <v>88.401455999999953</v>
      </c>
      <c r="I17" s="78">
        <f t="shared" si="5"/>
        <v>2.1914148522926422</v>
      </c>
      <c r="J17" s="74">
        <f t="shared" si="6"/>
        <v>36.177855999999949</v>
      </c>
      <c r="K17" s="78">
        <f t="shared" si="7"/>
        <v>0.89682562425786749</v>
      </c>
      <c r="L17" s="95">
        <f t="shared" si="8"/>
        <v>13.970101894736841</v>
      </c>
      <c r="M17" s="96">
        <f t="shared" si="9"/>
        <v>0.34630978001276258</v>
      </c>
      <c r="N17" s="95">
        <f t="shared" si="10"/>
        <v>6.9850509473684204</v>
      </c>
      <c r="O17" s="96">
        <f t="shared" si="11"/>
        <v>0.17315489000638129</v>
      </c>
      <c r="P17" s="95">
        <f t="shared" si="12"/>
        <v>2.7940203789473683</v>
      </c>
      <c r="Q17" s="96">
        <f t="shared" si="13"/>
        <v>6.9261956002552513E-2</v>
      </c>
      <c r="R17" s="25">
        <f t="shared" si="14"/>
        <v>14.506952842105264</v>
      </c>
      <c r="S17" s="25">
        <f t="shared" si="15"/>
        <v>0.35961796737486368</v>
      </c>
      <c r="T17" s="95">
        <f t="shared" si="16"/>
        <v>13.271596799999999</v>
      </c>
      <c r="U17" s="96">
        <f t="shared" si="17"/>
        <v>0.32899429101212446</v>
      </c>
      <c r="W17" s="50"/>
    </row>
    <row r="18" spans="1:23" x14ac:dyDescent="0.3">
      <c r="A18" s="18">
        <f t="shared" si="18"/>
        <v>7</v>
      </c>
      <c r="B18" s="74">
        <v>20116.03</v>
      </c>
      <c r="C18" s="75"/>
      <c r="D18" s="74">
        <f t="shared" si="0"/>
        <v>27615.285983999998</v>
      </c>
      <c r="E18" s="78">
        <f t="shared" si="1"/>
        <v>684.56505801947947</v>
      </c>
      <c r="F18" s="74">
        <f t="shared" si="2"/>
        <v>2301.2738319999999</v>
      </c>
      <c r="G18" s="78">
        <f t="shared" si="3"/>
        <v>57.047088168289953</v>
      </c>
      <c r="H18" s="74">
        <f t="shared" si="4"/>
        <v>87.537736000000024</v>
      </c>
      <c r="I18" s="78">
        <f t="shared" si="5"/>
        <v>2.1700037927709297</v>
      </c>
      <c r="J18" s="74">
        <f t="shared" si="6"/>
        <v>35.314136000000033</v>
      </c>
      <c r="K18" s="78">
        <f t="shared" si="7"/>
        <v>0.87541456473615531</v>
      </c>
      <c r="L18" s="95">
        <f t="shared" si="8"/>
        <v>13.975347157894737</v>
      </c>
      <c r="M18" s="96">
        <f t="shared" si="9"/>
        <v>0.34643980669001995</v>
      </c>
      <c r="N18" s="95">
        <f t="shared" si="10"/>
        <v>6.9876735789473683</v>
      </c>
      <c r="O18" s="96">
        <f t="shared" si="11"/>
        <v>0.17321990334500997</v>
      </c>
      <c r="P18" s="95">
        <f t="shared" si="12"/>
        <v>2.7950694315789475</v>
      </c>
      <c r="Q18" s="96">
        <f t="shared" si="13"/>
        <v>6.9287961338003995E-2</v>
      </c>
      <c r="R18" s="25">
        <f t="shared" si="14"/>
        <v>14.506952842105264</v>
      </c>
      <c r="S18" s="25">
        <f t="shared" si="15"/>
        <v>0.35961796737486368</v>
      </c>
      <c r="T18" s="95">
        <f t="shared" si="16"/>
        <v>13.276579799999999</v>
      </c>
      <c r="U18" s="96">
        <f t="shared" si="17"/>
        <v>0.32911781635551896</v>
      </c>
      <c r="W18" s="50"/>
    </row>
    <row r="19" spans="1:23" x14ac:dyDescent="0.3">
      <c r="A19" s="18">
        <f t="shared" si="18"/>
        <v>8</v>
      </c>
      <c r="B19" s="74">
        <v>21066.97</v>
      </c>
      <c r="C19" s="75"/>
      <c r="D19" s="74">
        <f t="shared" si="0"/>
        <v>28920.736416000003</v>
      </c>
      <c r="E19" s="78">
        <f t="shared" si="1"/>
        <v>716.92632892000233</v>
      </c>
      <c r="F19" s="74">
        <f t="shared" si="2"/>
        <v>2410.0613680000001</v>
      </c>
      <c r="G19" s="78">
        <f t="shared" si="3"/>
        <v>59.743860743333528</v>
      </c>
      <c r="H19" s="74">
        <f t="shared" si="4"/>
        <v>52.224743999999994</v>
      </c>
      <c r="I19" s="78">
        <f t="shared" si="5"/>
        <v>1.2946175870540084</v>
      </c>
      <c r="J19" s="74">
        <f t="shared" si="6"/>
        <v>26.112943999999999</v>
      </c>
      <c r="K19" s="78">
        <f t="shared" si="7"/>
        <v>0.64732297303662123</v>
      </c>
      <c r="L19" s="95">
        <f t="shared" si="8"/>
        <v>14.636000210526317</v>
      </c>
      <c r="M19" s="96">
        <f t="shared" si="9"/>
        <v>0.36281696807692426</v>
      </c>
      <c r="N19" s="95">
        <f t="shared" si="10"/>
        <v>7.3180001052631587</v>
      </c>
      <c r="O19" s="96">
        <f t="shared" si="11"/>
        <v>0.18140848403846213</v>
      </c>
      <c r="P19" s="95">
        <f t="shared" si="12"/>
        <v>2.9272000421052633</v>
      </c>
      <c r="Q19" s="96">
        <f t="shared" si="13"/>
        <v>7.2563393615384844E-2</v>
      </c>
      <c r="R19" s="25">
        <f t="shared" si="14"/>
        <v>14.953154526315789</v>
      </c>
      <c r="S19" s="25">
        <f t="shared" si="15"/>
        <v>0.37067901820073396</v>
      </c>
      <c r="T19" s="95">
        <f t="shared" si="16"/>
        <v>13.904200200000002</v>
      </c>
      <c r="U19" s="96">
        <f t="shared" si="17"/>
        <v>0.34467611967307804</v>
      </c>
      <c r="W19" s="50"/>
    </row>
    <row r="20" spans="1:23" x14ac:dyDescent="0.3">
      <c r="A20" s="18">
        <f t="shared" si="18"/>
        <v>9</v>
      </c>
      <c r="B20" s="74">
        <v>21077.29</v>
      </c>
      <c r="C20" s="75"/>
      <c r="D20" s="74">
        <f t="shared" si="0"/>
        <v>28934.903712000003</v>
      </c>
      <c r="E20" s="78">
        <f t="shared" si="1"/>
        <v>717.27752701419695</v>
      </c>
      <c r="F20" s="74">
        <f t="shared" si="2"/>
        <v>2411.2419760000002</v>
      </c>
      <c r="G20" s="78">
        <f t="shared" si="3"/>
        <v>59.773127251183077</v>
      </c>
      <c r="H20" s="74">
        <f t="shared" si="4"/>
        <v>52.224743999999994</v>
      </c>
      <c r="I20" s="78">
        <f t="shared" si="5"/>
        <v>1.2946175870540084</v>
      </c>
      <c r="J20" s="74">
        <f t="shared" si="6"/>
        <v>26.112943999999999</v>
      </c>
      <c r="K20" s="78">
        <f t="shared" si="7"/>
        <v>0.64732297303662123</v>
      </c>
      <c r="L20" s="95">
        <f t="shared" si="8"/>
        <v>14.643169894736843</v>
      </c>
      <c r="M20" s="96">
        <f t="shared" si="9"/>
        <v>0.36299469990597011</v>
      </c>
      <c r="N20" s="95">
        <f t="shared" si="10"/>
        <v>7.3215849473684216</v>
      </c>
      <c r="O20" s="96">
        <f t="shared" si="11"/>
        <v>0.18149734995298505</v>
      </c>
      <c r="P20" s="95">
        <f t="shared" si="12"/>
        <v>2.9286339789473685</v>
      </c>
      <c r="Q20" s="96">
        <f t="shared" si="13"/>
        <v>7.2598939981194016E-2</v>
      </c>
      <c r="R20" s="25">
        <f t="shared" si="14"/>
        <v>14.960324210526318</v>
      </c>
      <c r="S20" s="25">
        <f t="shared" si="15"/>
        <v>0.37085675002977991</v>
      </c>
      <c r="T20" s="95">
        <f t="shared" si="16"/>
        <v>13.911011400000001</v>
      </c>
      <c r="U20" s="96">
        <f t="shared" si="17"/>
        <v>0.34484496491067163</v>
      </c>
      <c r="W20" s="50"/>
    </row>
    <row r="21" spans="1:23" x14ac:dyDescent="0.3">
      <c r="A21" s="18">
        <f t="shared" si="18"/>
        <v>10</v>
      </c>
      <c r="B21" s="74">
        <v>22028.23</v>
      </c>
      <c r="C21" s="75"/>
      <c r="D21" s="74">
        <f t="shared" si="0"/>
        <v>30240.354144000001</v>
      </c>
      <c r="E21" s="78">
        <f t="shared" si="1"/>
        <v>749.6387979147197</v>
      </c>
      <c r="F21" s="74">
        <f t="shared" si="2"/>
        <v>2520.0295120000001</v>
      </c>
      <c r="G21" s="78">
        <f t="shared" si="3"/>
        <v>62.469899826226637</v>
      </c>
      <c r="H21" s="74">
        <f t="shared" si="4"/>
        <v>52.224743999999994</v>
      </c>
      <c r="I21" s="78">
        <f t="shared" si="5"/>
        <v>1.2946175870540084</v>
      </c>
      <c r="J21" s="74">
        <f t="shared" si="6"/>
        <v>26.112943999999999</v>
      </c>
      <c r="K21" s="78">
        <f t="shared" si="7"/>
        <v>0.64732297303662123</v>
      </c>
      <c r="L21" s="95">
        <f t="shared" si="8"/>
        <v>15.303822947368422</v>
      </c>
      <c r="M21" s="96">
        <f t="shared" si="9"/>
        <v>0.37937186129287437</v>
      </c>
      <c r="N21" s="95">
        <f t="shared" si="10"/>
        <v>7.6519114736842111</v>
      </c>
      <c r="O21" s="96">
        <f t="shared" si="11"/>
        <v>0.18968593064643718</v>
      </c>
      <c r="P21" s="95">
        <f t="shared" si="12"/>
        <v>3.0607645894736843</v>
      </c>
      <c r="Q21" s="96">
        <f t="shared" si="13"/>
        <v>7.5874372258574865E-2</v>
      </c>
      <c r="R21" s="25">
        <f t="shared" si="14"/>
        <v>15.620977263157894</v>
      </c>
      <c r="S21" s="25">
        <f t="shared" si="15"/>
        <v>0.38723391141668406</v>
      </c>
      <c r="T21" s="95">
        <f t="shared" si="16"/>
        <v>14.538631800000001</v>
      </c>
      <c r="U21" s="96">
        <f t="shared" si="17"/>
        <v>0.36040326822823066</v>
      </c>
      <c r="W21" s="50"/>
    </row>
    <row r="22" spans="1:23" x14ac:dyDescent="0.3">
      <c r="A22" s="18">
        <f t="shared" si="18"/>
        <v>11</v>
      </c>
      <c r="B22" s="74">
        <v>22038.57</v>
      </c>
      <c r="C22" s="75"/>
      <c r="D22" s="74">
        <f t="shared" si="0"/>
        <v>30254.548896</v>
      </c>
      <c r="E22" s="78">
        <f t="shared" si="1"/>
        <v>749.99067662537584</v>
      </c>
      <c r="F22" s="74">
        <f t="shared" si="2"/>
        <v>2521.2124079999999</v>
      </c>
      <c r="G22" s="78">
        <f t="shared" si="3"/>
        <v>62.499223052114651</v>
      </c>
      <c r="H22" s="74">
        <f t="shared" si="4"/>
        <v>52.224743999999994</v>
      </c>
      <c r="I22" s="78">
        <f t="shared" si="5"/>
        <v>1.2946175870540084</v>
      </c>
      <c r="J22" s="74">
        <f t="shared" si="6"/>
        <v>26.112943999999999</v>
      </c>
      <c r="K22" s="78">
        <f t="shared" si="7"/>
        <v>0.64732297303662123</v>
      </c>
      <c r="L22" s="95">
        <f t="shared" si="8"/>
        <v>15.31100652631579</v>
      </c>
      <c r="M22" s="96">
        <f t="shared" si="9"/>
        <v>0.37954993756344935</v>
      </c>
      <c r="N22" s="95">
        <f t="shared" si="10"/>
        <v>7.655503263157895</v>
      </c>
      <c r="O22" s="96">
        <f t="shared" si="11"/>
        <v>0.18977496878172467</v>
      </c>
      <c r="P22" s="95">
        <f t="shared" si="12"/>
        <v>3.0622013052631578</v>
      </c>
      <c r="Q22" s="96">
        <f t="shared" si="13"/>
        <v>7.5909987512689861E-2</v>
      </c>
      <c r="R22" s="25">
        <f t="shared" si="14"/>
        <v>15.628160842105263</v>
      </c>
      <c r="S22" s="25">
        <f t="shared" si="15"/>
        <v>0.3874119876872591</v>
      </c>
      <c r="T22" s="95">
        <f t="shared" si="16"/>
        <v>14.5454562</v>
      </c>
      <c r="U22" s="96">
        <f t="shared" si="17"/>
        <v>0.36057244068527688</v>
      </c>
      <c r="W22" s="50"/>
    </row>
    <row r="23" spans="1:23" x14ac:dyDescent="0.3">
      <c r="A23" s="18">
        <f t="shared" si="18"/>
        <v>12</v>
      </c>
      <c r="B23" s="74">
        <v>22989.52</v>
      </c>
      <c r="C23" s="75"/>
      <c r="D23" s="74">
        <f t="shared" si="0"/>
        <v>31560.013056</v>
      </c>
      <c r="E23" s="78">
        <f t="shared" si="1"/>
        <v>782.35228783412947</v>
      </c>
      <c r="F23" s="74">
        <f t="shared" si="2"/>
        <v>2630.001088</v>
      </c>
      <c r="G23" s="78">
        <f t="shared" si="3"/>
        <v>65.196023986177451</v>
      </c>
      <c r="H23" s="74">
        <f t="shared" si="4"/>
        <v>14.484184000000067</v>
      </c>
      <c r="I23" s="78">
        <f t="shared" si="5"/>
        <v>0.35905354252241745</v>
      </c>
      <c r="J23" s="74">
        <f t="shared" si="6"/>
        <v>0</v>
      </c>
      <c r="K23" s="78">
        <f t="shared" si="7"/>
        <v>0</v>
      </c>
      <c r="L23" s="95">
        <f t="shared" si="8"/>
        <v>15.97166652631579</v>
      </c>
      <c r="M23" s="96">
        <f t="shared" si="9"/>
        <v>0.39592727117111814</v>
      </c>
      <c r="N23" s="95">
        <f t="shared" si="10"/>
        <v>7.985833263157895</v>
      </c>
      <c r="O23" s="96">
        <f t="shared" si="11"/>
        <v>0.19796363558555907</v>
      </c>
      <c r="P23" s="95">
        <f t="shared" si="12"/>
        <v>3.1943333052631582</v>
      </c>
      <c r="Q23" s="96">
        <f t="shared" si="13"/>
        <v>7.9185454234223643E-2</v>
      </c>
      <c r="R23" s="25">
        <f t="shared" si="14"/>
        <v>16.059627157894738</v>
      </c>
      <c r="S23" s="25">
        <f t="shared" si="15"/>
        <v>0.39810775827145672</v>
      </c>
      <c r="T23" s="95">
        <f t="shared" si="16"/>
        <v>15.173083200000001</v>
      </c>
      <c r="U23" s="96">
        <f t="shared" si="17"/>
        <v>0.37613090761256229</v>
      </c>
      <c r="W23" s="50"/>
    </row>
    <row r="24" spans="1:23" x14ac:dyDescent="0.3">
      <c r="A24" s="18">
        <f t="shared" si="18"/>
        <v>13</v>
      </c>
      <c r="B24" s="74">
        <v>22999.83</v>
      </c>
      <c r="C24" s="75"/>
      <c r="D24" s="74">
        <f t="shared" si="0"/>
        <v>31574.166624000001</v>
      </c>
      <c r="E24" s="78">
        <f t="shared" si="1"/>
        <v>782.70314562009332</v>
      </c>
      <c r="F24" s="74">
        <f t="shared" si="2"/>
        <v>2631.1805520000003</v>
      </c>
      <c r="G24" s="78">
        <f t="shared" si="3"/>
        <v>65.225262135007782</v>
      </c>
      <c r="H24" s="74">
        <f t="shared" si="4"/>
        <v>13.304719999999916</v>
      </c>
      <c r="I24" s="78">
        <f t="shared" si="5"/>
        <v>0.32981539369209928</v>
      </c>
      <c r="J24" s="74">
        <f t="shared" si="6"/>
        <v>0</v>
      </c>
      <c r="K24" s="78">
        <f t="shared" si="7"/>
        <v>0</v>
      </c>
      <c r="L24" s="95">
        <f t="shared" si="8"/>
        <v>15.978829263157895</v>
      </c>
      <c r="M24" s="96">
        <f t="shared" si="9"/>
        <v>0.3961048307793994</v>
      </c>
      <c r="N24" s="95">
        <f t="shared" si="10"/>
        <v>7.9894146315789474</v>
      </c>
      <c r="O24" s="96">
        <f t="shared" si="11"/>
        <v>0.1980524153896997</v>
      </c>
      <c r="P24" s="95">
        <f t="shared" si="12"/>
        <v>3.1957658526315789</v>
      </c>
      <c r="Q24" s="96">
        <f t="shared" si="13"/>
        <v>7.9220966155879882E-2</v>
      </c>
      <c r="R24" s="25">
        <f t="shared" si="14"/>
        <v>16.059627157894738</v>
      </c>
      <c r="S24" s="25">
        <f t="shared" si="15"/>
        <v>0.39810775827145672</v>
      </c>
      <c r="T24" s="95">
        <f t="shared" si="16"/>
        <v>15.179887800000001</v>
      </c>
      <c r="U24" s="96">
        <f t="shared" si="17"/>
        <v>0.3762995892404295</v>
      </c>
      <c r="W24" s="50"/>
    </row>
    <row r="25" spans="1:23" x14ac:dyDescent="0.3">
      <c r="A25" s="18">
        <f t="shared" si="18"/>
        <v>14</v>
      </c>
      <c r="B25" s="74">
        <v>23950.78</v>
      </c>
      <c r="C25" s="75"/>
      <c r="D25" s="74">
        <f t="shared" si="0"/>
        <v>32879.630784000001</v>
      </c>
      <c r="E25" s="78">
        <f t="shared" si="1"/>
        <v>815.06475682884684</v>
      </c>
      <c r="F25" s="74">
        <f t="shared" si="2"/>
        <v>2739.9692319999999</v>
      </c>
      <c r="G25" s="78">
        <f t="shared" si="3"/>
        <v>67.922063069070575</v>
      </c>
      <c r="H25" s="74">
        <f t="shared" si="4"/>
        <v>0</v>
      </c>
      <c r="I25" s="78">
        <f t="shared" si="5"/>
        <v>0</v>
      </c>
      <c r="J25" s="74">
        <f t="shared" si="6"/>
        <v>0</v>
      </c>
      <c r="K25" s="78">
        <f t="shared" si="7"/>
        <v>0</v>
      </c>
      <c r="L25" s="95">
        <f t="shared" si="8"/>
        <v>16.639489263157895</v>
      </c>
      <c r="M25" s="96">
        <f t="shared" si="9"/>
        <v>0.41248216438706825</v>
      </c>
      <c r="N25" s="95">
        <f t="shared" si="10"/>
        <v>8.3197446315789474</v>
      </c>
      <c r="O25" s="96">
        <f t="shared" si="11"/>
        <v>0.20624108219353413</v>
      </c>
      <c r="P25" s="95">
        <f t="shared" si="12"/>
        <v>3.3278978526315788</v>
      </c>
      <c r="Q25" s="96">
        <f t="shared" si="13"/>
        <v>8.249643287741365E-2</v>
      </c>
      <c r="R25" s="25">
        <f t="shared" si="14"/>
        <v>16.639489263157895</v>
      </c>
      <c r="S25" s="25">
        <f t="shared" si="15"/>
        <v>0.41248216438706825</v>
      </c>
      <c r="T25" s="95">
        <f t="shared" si="16"/>
        <v>15.8075148</v>
      </c>
      <c r="U25" s="96">
        <f t="shared" si="17"/>
        <v>0.39185805616771485</v>
      </c>
      <c r="W25" s="50"/>
    </row>
    <row r="26" spans="1:23" x14ac:dyDescent="0.3">
      <c r="A26" s="18">
        <f t="shared" si="18"/>
        <v>15</v>
      </c>
      <c r="B26" s="74">
        <v>23961.119999999999</v>
      </c>
      <c r="C26" s="75"/>
      <c r="D26" s="74">
        <f t="shared" si="0"/>
        <v>32893.825535999997</v>
      </c>
      <c r="E26" s="78">
        <f t="shared" si="1"/>
        <v>815.41663553950298</v>
      </c>
      <c r="F26" s="74">
        <f t="shared" si="2"/>
        <v>2741.1521280000002</v>
      </c>
      <c r="G26" s="78">
        <f t="shared" si="3"/>
        <v>67.951386294958596</v>
      </c>
      <c r="H26" s="74">
        <f t="shared" si="4"/>
        <v>0</v>
      </c>
      <c r="I26" s="78">
        <f t="shared" si="5"/>
        <v>0</v>
      </c>
      <c r="J26" s="74">
        <f t="shared" si="6"/>
        <v>0</v>
      </c>
      <c r="K26" s="78">
        <f t="shared" si="7"/>
        <v>0</v>
      </c>
      <c r="L26" s="95">
        <f t="shared" si="8"/>
        <v>16.646672842105261</v>
      </c>
      <c r="M26" s="96">
        <f t="shared" si="9"/>
        <v>0.41266024065764317</v>
      </c>
      <c r="N26" s="95">
        <f t="shared" si="10"/>
        <v>8.3233364210526304</v>
      </c>
      <c r="O26" s="96">
        <f t="shared" si="11"/>
        <v>0.20633012032882159</v>
      </c>
      <c r="P26" s="95">
        <f t="shared" si="12"/>
        <v>3.3293345684210522</v>
      </c>
      <c r="Q26" s="96">
        <f t="shared" si="13"/>
        <v>8.2532048131528646E-2</v>
      </c>
      <c r="R26" s="25">
        <f t="shared" si="14"/>
        <v>16.646672842105264</v>
      </c>
      <c r="S26" s="25">
        <f t="shared" si="15"/>
        <v>0.41266024065764328</v>
      </c>
      <c r="T26" s="95">
        <f t="shared" si="16"/>
        <v>15.814339199999999</v>
      </c>
      <c r="U26" s="96">
        <f t="shared" si="17"/>
        <v>0.39202722862476108</v>
      </c>
      <c r="W26" s="50"/>
    </row>
    <row r="27" spans="1:23" x14ac:dyDescent="0.3">
      <c r="A27" s="18">
        <f t="shared" si="18"/>
        <v>16</v>
      </c>
      <c r="B27" s="74">
        <v>24912.06</v>
      </c>
      <c r="C27" s="75"/>
      <c r="D27" s="74">
        <f t="shared" si="0"/>
        <v>34199.275968000002</v>
      </c>
      <c r="E27" s="78">
        <f t="shared" si="1"/>
        <v>847.77790644002596</v>
      </c>
      <c r="F27" s="74">
        <f t="shared" si="2"/>
        <v>2849.939664</v>
      </c>
      <c r="G27" s="78">
        <f t="shared" si="3"/>
        <v>70.648158870002163</v>
      </c>
      <c r="H27" s="74">
        <f t="shared" si="4"/>
        <v>0</v>
      </c>
      <c r="I27" s="78">
        <f t="shared" si="5"/>
        <v>0</v>
      </c>
      <c r="J27" s="74">
        <f t="shared" si="6"/>
        <v>0</v>
      </c>
      <c r="K27" s="78">
        <f t="shared" si="7"/>
        <v>0</v>
      </c>
      <c r="L27" s="95">
        <f t="shared" si="8"/>
        <v>17.307325894736842</v>
      </c>
      <c r="M27" s="96">
        <f t="shared" si="9"/>
        <v>0.42903740204454749</v>
      </c>
      <c r="N27" s="95">
        <f t="shared" si="10"/>
        <v>8.6536629473684208</v>
      </c>
      <c r="O27" s="96">
        <f t="shared" si="11"/>
        <v>0.21451870102227374</v>
      </c>
      <c r="P27" s="95">
        <f t="shared" si="12"/>
        <v>3.4614651789473685</v>
      </c>
      <c r="Q27" s="96">
        <f t="shared" si="13"/>
        <v>8.5807480408909509E-2</v>
      </c>
      <c r="R27" s="25">
        <f t="shared" si="14"/>
        <v>17.307325894736842</v>
      </c>
      <c r="S27" s="25">
        <f t="shared" si="15"/>
        <v>0.42903740204454749</v>
      </c>
      <c r="T27" s="95">
        <f t="shared" si="16"/>
        <v>16.441959600000001</v>
      </c>
      <c r="U27" s="96">
        <f t="shared" si="17"/>
        <v>0.40758553194232017</v>
      </c>
      <c r="W27" s="50"/>
    </row>
    <row r="28" spans="1:23" x14ac:dyDescent="0.3">
      <c r="A28" s="18">
        <f t="shared" si="18"/>
        <v>17</v>
      </c>
      <c r="B28" s="74">
        <v>24922.38</v>
      </c>
      <c r="C28" s="75"/>
      <c r="D28" s="74">
        <f t="shared" si="0"/>
        <v>34213.443264000001</v>
      </c>
      <c r="E28" s="78">
        <f t="shared" si="1"/>
        <v>848.12910453422046</v>
      </c>
      <c r="F28" s="74">
        <f t="shared" si="2"/>
        <v>2851.1202720000006</v>
      </c>
      <c r="G28" s="78">
        <f t="shared" si="3"/>
        <v>70.677425377851719</v>
      </c>
      <c r="H28" s="74">
        <f t="shared" si="4"/>
        <v>0</v>
      </c>
      <c r="I28" s="78">
        <f t="shared" si="5"/>
        <v>0</v>
      </c>
      <c r="J28" s="74">
        <f t="shared" si="6"/>
        <v>0</v>
      </c>
      <c r="K28" s="78">
        <f t="shared" si="7"/>
        <v>0</v>
      </c>
      <c r="L28" s="95">
        <f t="shared" si="8"/>
        <v>17.314495578947369</v>
      </c>
      <c r="M28" s="96">
        <f t="shared" si="9"/>
        <v>0.42921513387359339</v>
      </c>
      <c r="N28" s="95">
        <f t="shared" si="10"/>
        <v>8.6572477894736846</v>
      </c>
      <c r="O28" s="96">
        <f t="shared" si="11"/>
        <v>0.2146075669367967</v>
      </c>
      <c r="P28" s="95">
        <f t="shared" si="12"/>
        <v>3.4628991157894737</v>
      </c>
      <c r="Q28" s="96">
        <f t="shared" si="13"/>
        <v>8.5843026774718667E-2</v>
      </c>
      <c r="R28" s="25">
        <f t="shared" si="14"/>
        <v>17.314495578947373</v>
      </c>
      <c r="S28" s="25">
        <f t="shared" si="15"/>
        <v>0.42921513387359345</v>
      </c>
      <c r="T28" s="95">
        <f t="shared" si="16"/>
        <v>16.448770800000002</v>
      </c>
      <c r="U28" s="96">
        <f t="shared" si="17"/>
        <v>0.40775437717991375</v>
      </c>
      <c r="W28" s="50"/>
    </row>
    <row r="29" spans="1:23" x14ac:dyDescent="0.3">
      <c r="A29" s="18">
        <f t="shared" si="18"/>
        <v>18</v>
      </c>
      <c r="B29" s="74">
        <v>25873.32</v>
      </c>
      <c r="C29" s="75"/>
      <c r="D29" s="74">
        <f t="shared" si="0"/>
        <v>35518.893695999999</v>
      </c>
      <c r="E29" s="78">
        <f t="shared" si="1"/>
        <v>880.49037543474321</v>
      </c>
      <c r="F29" s="74">
        <f t="shared" si="2"/>
        <v>2959.9078080000004</v>
      </c>
      <c r="G29" s="78">
        <f t="shared" si="3"/>
        <v>73.374197952895287</v>
      </c>
      <c r="H29" s="74">
        <f t="shared" si="4"/>
        <v>0</v>
      </c>
      <c r="I29" s="78">
        <f t="shared" si="5"/>
        <v>0</v>
      </c>
      <c r="J29" s="74">
        <f t="shared" si="6"/>
        <v>0</v>
      </c>
      <c r="K29" s="78">
        <f t="shared" si="7"/>
        <v>0</v>
      </c>
      <c r="L29" s="95">
        <f t="shared" si="8"/>
        <v>17.975148631578946</v>
      </c>
      <c r="M29" s="96">
        <f t="shared" si="9"/>
        <v>0.4455922952604976</v>
      </c>
      <c r="N29" s="95">
        <f t="shared" si="10"/>
        <v>8.9875743157894732</v>
      </c>
      <c r="O29" s="96">
        <f t="shared" si="11"/>
        <v>0.2227961476302488</v>
      </c>
      <c r="P29" s="95">
        <f t="shared" si="12"/>
        <v>3.5950297263157891</v>
      </c>
      <c r="Q29" s="96">
        <f t="shared" si="13"/>
        <v>8.9118459052099516E-2</v>
      </c>
      <c r="R29" s="25">
        <f t="shared" si="14"/>
        <v>17.97514863157895</v>
      </c>
      <c r="S29" s="25">
        <f t="shared" si="15"/>
        <v>0.44559229526049765</v>
      </c>
      <c r="T29" s="95">
        <f t="shared" si="16"/>
        <v>17.0763912</v>
      </c>
      <c r="U29" s="96">
        <f t="shared" si="17"/>
        <v>0.42331268049747273</v>
      </c>
      <c r="W29" s="50"/>
    </row>
    <row r="30" spans="1:23" x14ac:dyDescent="0.3">
      <c r="A30" s="18">
        <f t="shared" si="18"/>
        <v>19</v>
      </c>
      <c r="B30" s="74">
        <v>25883.67</v>
      </c>
      <c r="C30" s="75"/>
      <c r="D30" s="74">
        <f t="shared" si="0"/>
        <v>35533.102176</v>
      </c>
      <c r="E30" s="78">
        <f t="shared" si="1"/>
        <v>880.84259445363023</v>
      </c>
      <c r="F30" s="74">
        <f t="shared" si="2"/>
        <v>2961.091848</v>
      </c>
      <c r="G30" s="78">
        <f t="shared" si="3"/>
        <v>73.403549537802519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17.982339157894739</v>
      </c>
      <c r="M30" s="96">
        <f t="shared" si="9"/>
        <v>0.44577054375183722</v>
      </c>
      <c r="N30" s="95">
        <f t="shared" si="10"/>
        <v>8.9911695789473693</v>
      </c>
      <c r="O30" s="96">
        <f t="shared" si="11"/>
        <v>0.22288527187591861</v>
      </c>
      <c r="P30" s="95">
        <f t="shared" si="12"/>
        <v>3.5964678315789476</v>
      </c>
      <c r="Q30" s="96">
        <f t="shared" si="13"/>
        <v>8.9154108750367445E-2</v>
      </c>
      <c r="R30" s="25">
        <f t="shared" si="14"/>
        <v>17.982339157894735</v>
      </c>
      <c r="S30" s="25">
        <f t="shared" si="15"/>
        <v>0.44577054375183717</v>
      </c>
      <c r="T30" s="95">
        <f t="shared" si="16"/>
        <v>17.083222200000002</v>
      </c>
      <c r="U30" s="96">
        <f t="shared" si="17"/>
        <v>0.42348201656424539</v>
      </c>
      <c r="W30" s="50"/>
    </row>
    <row r="31" spans="1:23" x14ac:dyDescent="0.3">
      <c r="A31" s="18">
        <f t="shared" si="18"/>
        <v>20</v>
      </c>
      <c r="B31" s="74">
        <v>26834.61</v>
      </c>
      <c r="C31" s="75"/>
      <c r="D31" s="74">
        <f t="shared" si="0"/>
        <v>36838.552607999998</v>
      </c>
      <c r="E31" s="78">
        <f t="shared" si="1"/>
        <v>913.20386535415298</v>
      </c>
      <c r="F31" s="74">
        <f t="shared" si="2"/>
        <v>3069.8793840000003</v>
      </c>
      <c r="G31" s="78">
        <f t="shared" si="3"/>
        <v>76.100322112846101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18.642992210526316</v>
      </c>
      <c r="M31" s="96">
        <f t="shared" si="9"/>
        <v>0.46214770513874143</v>
      </c>
      <c r="N31" s="95">
        <f t="shared" si="10"/>
        <v>9.321496105263158</v>
      </c>
      <c r="O31" s="96">
        <f t="shared" si="11"/>
        <v>0.23107385256937071</v>
      </c>
      <c r="P31" s="95">
        <f t="shared" si="12"/>
        <v>3.7285984421052634</v>
      </c>
      <c r="Q31" s="96">
        <f t="shared" si="13"/>
        <v>9.2429541027748294E-2</v>
      </c>
      <c r="R31" s="25">
        <f t="shared" si="14"/>
        <v>18.642992210526316</v>
      </c>
      <c r="S31" s="25">
        <f t="shared" si="15"/>
        <v>0.46214770513874143</v>
      </c>
      <c r="T31" s="95">
        <f t="shared" si="16"/>
        <v>17.710842599999999</v>
      </c>
      <c r="U31" s="96">
        <f t="shared" si="17"/>
        <v>0.43904031988180436</v>
      </c>
      <c r="W31" s="50"/>
    </row>
    <row r="32" spans="1:23" x14ac:dyDescent="0.3">
      <c r="A32" s="18">
        <f t="shared" si="18"/>
        <v>21</v>
      </c>
      <c r="B32" s="74">
        <v>26844.92</v>
      </c>
      <c r="C32" s="75"/>
      <c r="D32" s="74">
        <f t="shared" si="0"/>
        <v>36852.706176</v>
      </c>
      <c r="E32" s="78">
        <f t="shared" si="1"/>
        <v>913.55472314011683</v>
      </c>
      <c r="F32" s="74">
        <f t="shared" si="2"/>
        <v>3071.0588479999997</v>
      </c>
      <c r="G32" s="78">
        <f t="shared" si="3"/>
        <v>76.129560261676403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18.650154947368421</v>
      </c>
      <c r="M32" s="96">
        <f t="shared" si="9"/>
        <v>0.46232526474702268</v>
      </c>
      <c r="N32" s="95">
        <f t="shared" si="10"/>
        <v>9.3250774736842104</v>
      </c>
      <c r="O32" s="96">
        <f t="shared" si="11"/>
        <v>0.23116263237351134</v>
      </c>
      <c r="P32" s="95">
        <f t="shared" si="12"/>
        <v>3.7300309894736841</v>
      </c>
      <c r="Q32" s="96">
        <f t="shared" si="13"/>
        <v>9.2465052949404533E-2</v>
      </c>
      <c r="R32" s="25">
        <f t="shared" si="14"/>
        <v>18.650154947368421</v>
      </c>
      <c r="S32" s="25">
        <f t="shared" si="15"/>
        <v>0.46232526474702268</v>
      </c>
      <c r="T32" s="95">
        <f t="shared" si="16"/>
        <v>17.717647199999998</v>
      </c>
      <c r="U32" s="96">
        <f t="shared" si="17"/>
        <v>0.43920900150967151</v>
      </c>
      <c r="W32" s="50"/>
    </row>
    <row r="33" spans="1:23" x14ac:dyDescent="0.3">
      <c r="A33" s="18">
        <f t="shared" si="18"/>
        <v>22</v>
      </c>
      <c r="B33" s="74">
        <v>27795.87</v>
      </c>
      <c r="C33" s="75"/>
      <c r="D33" s="74">
        <f t="shared" si="0"/>
        <v>38158.170335999996</v>
      </c>
      <c r="E33" s="78">
        <f t="shared" si="1"/>
        <v>945.91633434887035</v>
      </c>
      <c r="F33" s="74">
        <f t="shared" si="2"/>
        <v>3179.8475279999998</v>
      </c>
      <c r="G33" s="78">
        <f t="shared" si="3"/>
        <v>78.826361195739196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19.310814947368417</v>
      </c>
      <c r="M33" s="96">
        <f t="shared" si="9"/>
        <v>0.47870259835469142</v>
      </c>
      <c r="N33" s="95">
        <f t="shared" si="10"/>
        <v>9.6554074736842086</v>
      </c>
      <c r="O33" s="96">
        <f t="shared" si="11"/>
        <v>0.23935129917734571</v>
      </c>
      <c r="P33" s="95">
        <f t="shared" si="12"/>
        <v>3.8621629894736835</v>
      </c>
      <c r="Q33" s="96">
        <f t="shared" si="13"/>
        <v>9.5740519670938287E-2</v>
      </c>
      <c r="R33" s="25">
        <f t="shared" si="14"/>
        <v>19.310814947368421</v>
      </c>
      <c r="S33" s="25">
        <f t="shared" si="15"/>
        <v>0.47870259835469153</v>
      </c>
      <c r="T33" s="95">
        <f t="shared" si="16"/>
        <v>18.345274199999999</v>
      </c>
      <c r="U33" s="96">
        <f t="shared" si="17"/>
        <v>0.45476746843695692</v>
      </c>
      <c r="W33" s="50"/>
    </row>
    <row r="34" spans="1:23" x14ac:dyDescent="0.3">
      <c r="A34" s="18">
        <f t="shared" si="18"/>
        <v>23</v>
      </c>
      <c r="B34" s="74">
        <v>28757.15</v>
      </c>
      <c r="C34" s="75"/>
      <c r="D34" s="74">
        <f t="shared" si="0"/>
        <v>39477.815520000004</v>
      </c>
      <c r="E34" s="78">
        <f t="shared" si="1"/>
        <v>978.62948396004958</v>
      </c>
      <c r="F34" s="74">
        <f t="shared" si="2"/>
        <v>3289.8179600000003</v>
      </c>
      <c r="G34" s="78">
        <f t="shared" si="3"/>
        <v>81.552456996670799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19.978651578947371</v>
      </c>
      <c r="M34" s="96">
        <f t="shared" si="9"/>
        <v>0.49525783601217083</v>
      </c>
      <c r="N34" s="95">
        <f t="shared" si="10"/>
        <v>9.9893257894736855</v>
      </c>
      <c r="O34" s="96">
        <f t="shared" si="11"/>
        <v>0.24762891800608541</v>
      </c>
      <c r="P34" s="95">
        <f t="shared" si="12"/>
        <v>3.9957303157894741</v>
      </c>
      <c r="Q34" s="96">
        <f t="shared" si="13"/>
        <v>9.9051567202434174E-2</v>
      </c>
      <c r="R34" s="25">
        <f t="shared" si="14"/>
        <v>19.978651578947371</v>
      </c>
      <c r="S34" s="25">
        <f t="shared" si="15"/>
        <v>0.49525783601217083</v>
      </c>
      <c r="T34" s="95">
        <f t="shared" si="16"/>
        <v>18.979719000000003</v>
      </c>
      <c r="U34" s="96">
        <f t="shared" si="17"/>
        <v>0.47049494421156229</v>
      </c>
      <c r="W34" s="50"/>
    </row>
    <row r="35" spans="1:23" x14ac:dyDescent="0.3">
      <c r="A35" s="18">
        <f t="shared" si="18"/>
        <v>24</v>
      </c>
      <c r="B35" s="74">
        <v>29708.1</v>
      </c>
      <c r="C35" s="75"/>
      <c r="D35" s="74">
        <f t="shared" si="0"/>
        <v>40783.27968</v>
      </c>
      <c r="E35" s="78">
        <f t="shared" si="1"/>
        <v>1010.9910951688031</v>
      </c>
      <c r="F35" s="74">
        <f t="shared" si="2"/>
        <v>3398.6066399999995</v>
      </c>
      <c r="G35" s="78">
        <f t="shared" si="3"/>
        <v>84.249257930733577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20.639311578947368</v>
      </c>
      <c r="M35" s="96">
        <f t="shared" si="9"/>
        <v>0.51163516961983957</v>
      </c>
      <c r="N35" s="95">
        <f t="shared" si="10"/>
        <v>10.319655789473684</v>
      </c>
      <c r="O35" s="96">
        <f t="shared" si="11"/>
        <v>0.25581758480991978</v>
      </c>
      <c r="P35" s="95">
        <f t="shared" si="12"/>
        <v>4.1278623157894732</v>
      </c>
      <c r="Q35" s="96">
        <f t="shared" si="13"/>
        <v>0.10232703392396791</v>
      </c>
      <c r="R35" s="25">
        <f t="shared" si="14"/>
        <v>20.639311578947368</v>
      </c>
      <c r="S35" s="25">
        <f t="shared" si="15"/>
        <v>0.51163516961983957</v>
      </c>
      <c r="T35" s="95">
        <f t="shared" si="16"/>
        <v>19.607346</v>
      </c>
      <c r="U35" s="96">
        <f t="shared" si="17"/>
        <v>0.48605341113884765</v>
      </c>
      <c r="W35" s="50"/>
    </row>
    <row r="36" spans="1:23" x14ac:dyDescent="0.3">
      <c r="A36" s="18">
        <f t="shared" si="18"/>
        <v>25</v>
      </c>
      <c r="B36" s="74">
        <v>29718.41</v>
      </c>
      <c r="C36" s="75"/>
      <c r="D36" s="74">
        <f t="shared" si="0"/>
        <v>40797.433248000001</v>
      </c>
      <c r="E36" s="78">
        <f t="shared" si="1"/>
        <v>1011.3419529547668</v>
      </c>
      <c r="F36" s="74">
        <f t="shared" si="2"/>
        <v>3399.7861040000003</v>
      </c>
      <c r="G36" s="78">
        <f t="shared" si="3"/>
        <v>84.278496079563908</v>
      </c>
      <c r="H36" s="74">
        <f t="shared" si="4"/>
        <v>0</v>
      </c>
      <c r="I36" s="78">
        <f t="shared" si="5"/>
        <v>0</v>
      </c>
      <c r="J36" s="74">
        <f t="shared" si="6"/>
        <v>0</v>
      </c>
      <c r="K36" s="78">
        <f t="shared" si="7"/>
        <v>0</v>
      </c>
      <c r="L36" s="95">
        <f t="shared" si="8"/>
        <v>20.646474315789476</v>
      </c>
      <c r="M36" s="96">
        <f t="shared" si="9"/>
        <v>0.51181272922812093</v>
      </c>
      <c r="N36" s="95">
        <f t="shared" si="10"/>
        <v>10.323237157894738</v>
      </c>
      <c r="O36" s="96">
        <f t="shared" si="11"/>
        <v>0.25590636461406047</v>
      </c>
      <c r="P36" s="95">
        <f t="shared" si="12"/>
        <v>4.1292948631578952</v>
      </c>
      <c r="Q36" s="96">
        <f t="shared" si="13"/>
        <v>0.10236254584562418</v>
      </c>
      <c r="R36" s="25">
        <f t="shared" si="14"/>
        <v>20.646474315789476</v>
      </c>
      <c r="S36" s="25">
        <f t="shared" si="15"/>
        <v>0.51181272922812093</v>
      </c>
      <c r="T36" s="95">
        <f t="shared" si="16"/>
        <v>19.614150600000002</v>
      </c>
      <c r="U36" s="96">
        <f t="shared" si="17"/>
        <v>0.48622209276671491</v>
      </c>
      <c r="W36" s="50"/>
    </row>
    <row r="37" spans="1:23" x14ac:dyDescent="0.3">
      <c r="A37" s="18">
        <f t="shared" si="18"/>
        <v>26</v>
      </c>
      <c r="B37" s="74">
        <v>29718.41</v>
      </c>
      <c r="C37" s="75"/>
      <c r="D37" s="74">
        <f t="shared" si="0"/>
        <v>40797.433248000001</v>
      </c>
      <c r="E37" s="78">
        <f t="shared" si="1"/>
        <v>1011.3419529547668</v>
      </c>
      <c r="F37" s="74">
        <f t="shared" si="2"/>
        <v>3399.7861040000003</v>
      </c>
      <c r="G37" s="78">
        <f t="shared" si="3"/>
        <v>84.278496079563908</v>
      </c>
      <c r="H37" s="74">
        <f t="shared" si="4"/>
        <v>0</v>
      </c>
      <c r="I37" s="78">
        <f t="shared" si="5"/>
        <v>0</v>
      </c>
      <c r="J37" s="74">
        <f t="shared" si="6"/>
        <v>0</v>
      </c>
      <c r="K37" s="78">
        <f t="shared" si="7"/>
        <v>0</v>
      </c>
      <c r="L37" s="95">
        <f t="shared" si="8"/>
        <v>20.646474315789476</v>
      </c>
      <c r="M37" s="96">
        <f t="shared" si="9"/>
        <v>0.51181272922812093</v>
      </c>
      <c r="N37" s="95">
        <f t="shared" si="10"/>
        <v>10.323237157894738</v>
      </c>
      <c r="O37" s="96">
        <f t="shared" si="11"/>
        <v>0.25590636461406047</v>
      </c>
      <c r="P37" s="95">
        <f t="shared" si="12"/>
        <v>4.1292948631578952</v>
      </c>
      <c r="Q37" s="96">
        <f t="shared" si="13"/>
        <v>0.10236254584562418</v>
      </c>
      <c r="R37" s="25">
        <f t="shared" si="14"/>
        <v>20.646474315789476</v>
      </c>
      <c r="S37" s="25">
        <f t="shared" si="15"/>
        <v>0.51181272922812093</v>
      </c>
      <c r="T37" s="95">
        <f t="shared" si="16"/>
        <v>19.614150600000002</v>
      </c>
      <c r="U37" s="96">
        <f t="shared" si="17"/>
        <v>0.48622209276671491</v>
      </c>
      <c r="W37" s="50"/>
    </row>
    <row r="38" spans="1:23" x14ac:dyDescent="0.3">
      <c r="A38" s="18">
        <f t="shared" si="18"/>
        <v>27</v>
      </c>
      <c r="B38" s="74">
        <v>29728.76</v>
      </c>
      <c r="C38" s="75"/>
      <c r="D38" s="74">
        <f t="shared" si="0"/>
        <v>40811.641727999995</v>
      </c>
      <c r="E38" s="78">
        <f t="shared" si="1"/>
        <v>1011.6941719736537</v>
      </c>
      <c r="F38" s="74">
        <f t="shared" si="2"/>
        <v>3400.9701439999999</v>
      </c>
      <c r="G38" s="78">
        <f t="shared" si="3"/>
        <v>84.307847664471154</v>
      </c>
      <c r="H38" s="74">
        <f t="shared" si="4"/>
        <v>0</v>
      </c>
      <c r="I38" s="78">
        <f t="shared" si="5"/>
        <v>0</v>
      </c>
      <c r="J38" s="74">
        <f t="shared" si="6"/>
        <v>0</v>
      </c>
      <c r="K38" s="78">
        <f t="shared" si="7"/>
        <v>0</v>
      </c>
      <c r="L38" s="95">
        <f t="shared" si="8"/>
        <v>20.653664842105261</v>
      </c>
      <c r="M38" s="96">
        <f t="shared" si="9"/>
        <v>0.51199097771946045</v>
      </c>
      <c r="N38" s="95">
        <f t="shared" si="10"/>
        <v>10.326832421052631</v>
      </c>
      <c r="O38" s="96">
        <f t="shared" si="11"/>
        <v>0.25599548885973022</v>
      </c>
      <c r="P38" s="95">
        <f t="shared" si="12"/>
        <v>4.1307329684210519</v>
      </c>
      <c r="Q38" s="96">
        <f t="shared" si="13"/>
        <v>0.10239819554389207</v>
      </c>
      <c r="R38" s="25">
        <f t="shared" si="14"/>
        <v>20.653664842105261</v>
      </c>
      <c r="S38" s="25">
        <f t="shared" si="15"/>
        <v>0.51199097771946045</v>
      </c>
      <c r="T38" s="95">
        <f t="shared" si="16"/>
        <v>19.620981599999997</v>
      </c>
      <c r="U38" s="96">
        <f t="shared" si="17"/>
        <v>0.48639142883348735</v>
      </c>
      <c r="W38" s="50"/>
    </row>
    <row r="39" spans="1:23" x14ac:dyDescent="0.3">
      <c r="A39" s="26"/>
      <c r="B39" s="76"/>
      <c r="C39" s="77"/>
      <c r="D39" s="76"/>
      <c r="E39" s="77"/>
      <c r="F39" s="76"/>
      <c r="G39" s="77"/>
      <c r="H39" s="76"/>
      <c r="I39" s="77"/>
      <c r="J39" s="76"/>
      <c r="K39" s="77"/>
      <c r="L39" s="76"/>
      <c r="M39" s="77"/>
      <c r="N39" s="76"/>
      <c r="O39" s="77"/>
      <c r="P39" s="76"/>
      <c r="Q39" s="77"/>
      <c r="R39" s="26"/>
      <c r="S39" s="26"/>
      <c r="T39" s="76"/>
      <c r="U39" s="77"/>
    </row>
  </sheetData>
  <dataConsolidate/>
  <mergeCells count="286">
    <mergeCell ref="T39:U39"/>
    <mergeCell ref="T32:U32"/>
    <mergeCell ref="T33:U33"/>
    <mergeCell ref="T34:U34"/>
    <mergeCell ref="T35:U35"/>
    <mergeCell ref="T26:U26"/>
    <mergeCell ref="T27:U27"/>
    <mergeCell ref="T17:U17"/>
    <mergeCell ref="T18:U18"/>
    <mergeCell ref="T19:U19"/>
    <mergeCell ref="T20:U20"/>
    <mergeCell ref="T21:U21"/>
    <mergeCell ref="T22:U22"/>
    <mergeCell ref="T36:U36"/>
    <mergeCell ref="T37:U37"/>
    <mergeCell ref="T38:U38"/>
    <mergeCell ref="T28:U28"/>
    <mergeCell ref="T29:U29"/>
    <mergeCell ref="T30:U30"/>
    <mergeCell ref="T31:U31"/>
    <mergeCell ref="T23:U23"/>
    <mergeCell ref="T24:U24"/>
    <mergeCell ref="T25:U25"/>
    <mergeCell ref="T11:U11"/>
    <mergeCell ref="T12:U12"/>
    <mergeCell ref="T13:U13"/>
    <mergeCell ref="T14:U14"/>
    <mergeCell ref="T15:U15"/>
    <mergeCell ref="T16:U16"/>
    <mergeCell ref="P30:Q30"/>
    <mergeCell ref="P31:Q31"/>
    <mergeCell ref="P32:Q32"/>
    <mergeCell ref="P24:Q24"/>
    <mergeCell ref="P25:Q25"/>
    <mergeCell ref="P26:Q26"/>
    <mergeCell ref="P27:Q27"/>
    <mergeCell ref="P28:Q28"/>
    <mergeCell ref="P29:Q29"/>
    <mergeCell ref="P18:Q18"/>
    <mergeCell ref="P19:Q19"/>
    <mergeCell ref="N39:O39"/>
    <mergeCell ref="P11:Q11"/>
    <mergeCell ref="P12:Q12"/>
    <mergeCell ref="P13:Q13"/>
    <mergeCell ref="P14:Q14"/>
    <mergeCell ref="P15:Q15"/>
    <mergeCell ref="P16:Q16"/>
    <mergeCell ref="P17:Q17"/>
    <mergeCell ref="N31:O31"/>
    <mergeCell ref="N32:O32"/>
    <mergeCell ref="N33:O33"/>
    <mergeCell ref="N34:O34"/>
    <mergeCell ref="N35:O35"/>
    <mergeCell ref="N36:O36"/>
    <mergeCell ref="N25:O25"/>
    <mergeCell ref="N26:O26"/>
    <mergeCell ref="N27:O27"/>
    <mergeCell ref="N28:O28"/>
    <mergeCell ref="P36:Q36"/>
    <mergeCell ref="P37:Q37"/>
    <mergeCell ref="P38:Q38"/>
    <mergeCell ref="P39:Q39"/>
    <mergeCell ref="P33:Q33"/>
    <mergeCell ref="P34:Q34"/>
    <mergeCell ref="L38:M38"/>
    <mergeCell ref="L23:M23"/>
    <mergeCell ref="L24:M24"/>
    <mergeCell ref="L25:M25"/>
    <mergeCell ref="P20:Q20"/>
    <mergeCell ref="P21:Q21"/>
    <mergeCell ref="P22:Q22"/>
    <mergeCell ref="P23:Q23"/>
    <mergeCell ref="N37:O37"/>
    <mergeCell ref="N38:O38"/>
    <mergeCell ref="P35:Q35"/>
    <mergeCell ref="L21:M21"/>
    <mergeCell ref="L22:M22"/>
    <mergeCell ref="N29:O29"/>
    <mergeCell ref="N30:O30"/>
    <mergeCell ref="L36:M36"/>
    <mergeCell ref="L37:M37"/>
    <mergeCell ref="N19:O19"/>
    <mergeCell ref="N20:O20"/>
    <mergeCell ref="N21:O21"/>
    <mergeCell ref="N22:O22"/>
    <mergeCell ref="N23:O23"/>
    <mergeCell ref="N24:O24"/>
    <mergeCell ref="L33:M33"/>
    <mergeCell ref="L34:M34"/>
    <mergeCell ref="L35:M35"/>
    <mergeCell ref="L26:M26"/>
    <mergeCell ref="L27:M27"/>
    <mergeCell ref="L28:M28"/>
    <mergeCell ref="L29:M29"/>
    <mergeCell ref="L30:M30"/>
    <mergeCell ref="L31:M31"/>
    <mergeCell ref="J37:K37"/>
    <mergeCell ref="J38:K38"/>
    <mergeCell ref="J39:K39"/>
    <mergeCell ref="L11:M11"/>
    <mergeCell ref="L14:M14"/>
    <mergeCell ref="L15:M15"/>
    <mergeCell ref="L16:M16"/>
    <mergeCell ref="L17:M17"/>
    <mergeCell ref="L18:M18"/>
    <mergeCell ref="L19:M19"/>
    <mergeCell ref="J31:K31"/>
    <mergeCell ref="J32:K32"/>
    <mergeCell ref="J33:K33"/>
    <mergeCell ref="J34:K34"/>
    <mergeCell ref="J35:K35"/>
    <mergeCell ref="J36:K36"/>
    <mergeCell ref="J25:K25"/>
    <mergeCell ref="J26:K26"/>
    <mergeCell ref="J27:K27"/>
    <mergeCell ref="J28:K28"/>
    <mergeCell ref="J29:K29"/>
    <mergeCell ref="J30:K30"/>
    <mergeCell ref="L39:M39"/>
    <mergeCell ref="L32:M32"/>
    <mergeCell ref="H38:I38"/>
    <mergeCell ref="H39:I39"/>
    <mergeCell ref="J17:K17"/>
    <mergeCell ref="J18:K18"/>
    <mergeCell ref="J19:K19"/>
    <mergeCell ref="J20:K20"/>
    <mergeCell ref="J21:K21"/>
    <mergeCell ref="J22:K22"/>
    <mergeCell ref="J23:K23"/>
    <mergeCell ref="J24:K24"/>
    <mergeCell ref="H32:I32"/>
    <mergeCell ref="H33:I33"/>
    <mergeCell ref="H34:I34"/>
    <mergeCell ref="H35:I35"/>
    <mergeCell ref="H36:I36"/>
    <mergeCell ref="H37:I37"/>
    <mergeCell ref="H26:I26"/>
    <mergeCell ref="H27:I27"/>
    <mergeCell ref="H28:I28"/>
    <mergeCell ref="H29:I29"/>
    <mergeCell ref="H30:I30"/>
    <mergeCell ref="H31:I31"/>
    <mergeCell ref="H20:I20"/>
    <mergeCell ref="H21:I21"/>
    <mergeCell ref="F19:G19"/>
    <mergeCell ref="H22:I22"/>
    <mergeCell ref="H23:I23"/>
    <mergeCell ref="H24:I24"/>
    <mergeCell ref="H25:I25"/>
    <mergeCell ref="T10:U10"/>
    <mergeCell ref="H17:I17"/>
    <mergeCell ref="H18:I18"/>
    <mergeCell ref="H19:I19"/>
    <mergeCell ref="J11:K11"/>
    <mergeCell ref="J12:K12"/>
    <mergeCell ref="J13:K13"/>
    <mergeCell ref="J14:K14"/>
    <mergeCell ref="J15:K15"/>
    <mergeCell ref="J16:K16"/>
    <mergeCell ref="N11:O11"/>
    <mergeCell ref="N12:O12"/>
    <mergeCell ref="N13:O13"/>
    <mergeCell ref="N14:O14"/>
    <mergeCell ref="N15:O15"/>
    <mergeCell ref="N16:O16"/>
    <mergeCell ref="N17:O17"/>
    <mergeCell ref="N18:O18"/>
    <mergeCell ref="L20:M20"/>
    <mergeCell ref="L12:M12"/>
    <mergeCell ref="F36:G36"/>
    <mergeCell ref="F37:G37"/>
    <mergeCell ref="F38:G38"/>
    <mergeCell ref="F39:G39"/>
    <mergeCell ref="F10:G10"/>
    <mergeCell ref="H10:I10"/>
    <mergeCell ref="H11:I11"/>
    <mergeCell ref="H12:I12"/>
    <mergeCell ref="H13:I13"/>
    <mergeCell ref="H14:I14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T8:U8"/>
    <mergeCell ref="H7:I7"/>
    <mergeCell ref="J7:K7"/>
    <mergeCell ref="J8:K8"/>
    <mergeCell ref="L8:Q8"/>
    <mergeCell ref="J9:K9"/>
    <mergeCell ref="L10:M10"/>
    <mergeCell ref="N10:O10"/>
    <mergeCell ref="D32:E32"/>
    <mergeCell ref="D20:E20"/>
    <mergeCell ref="D21:E21"/>
    <mergeCell ref="F20:G20"/>
    <mergeCell ref="F21:G21"/>
    <mergeCell ref="F22:G22"/>
    <mergeCell ref="F23:G23"/>
    <mergeCell ref="P10:Q10"/>
    <mergeCell ref="J10:K10"/>
    <mergeCell ref="F14:G14"/>
    <mergeCell ref="F15:G15"/>
    <mergeCell ref="F16:G16"/>
    <mergeCell ref="F17:G17"/>
    <mergeCell ref="H15:I15"/>
    <mergeCell ref="H16:I16"/>
    <mergeCell ref="L13:M13"/>
    <mergeCell ref="D25:E25"/>
    <mergeCell ref="B39:C39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B29:C29"/>
    <mergeCell ref="B30:C30"/>
    <mergeCell ref="B23:C23"/>
    <mergeCell ref="B24:C24"/>
    <mergeCell ref="B25:C25"/>
    <mergeCell ref="B26:C26"/>
    <mergeCell ref="B27:C27"/>
    <mergeCell ref="B16:C16"/>
    <mergeCell ref="B17:C17"/>
    <mergeCell ref="B18:C18"/>
    <mergeCell ref="D38:E38"/>
    <mergeCell ref="D39:E39"/>
    <mergeCell ref="D33:E33"/>
    <mergeCell ref="B38:C38"/>
    <mergeCell ref="B31:C31"/>
    <mergeCell ref="B32:C32"/>
    <mergeCell ref="B33:C33"/>
    <mergeCell ref="B34:C34"/>
    <mergeCell ref="B35:C35"/>
    <mergeCell ref="B13:C13"/>
    <mergeCell ref="F11:G11"/>
    <mergeCell ref="F12:G12"/>
    <mergeCell ref="F13:G13"/>
    <mergeCell ref="B11:C11"/>
    <mergeCell ref="B12:C12"/>
    <mergeCell ref="B19:C19"/>
    <mergeCell ref="B14:C14"/>
    <mergeCell ref="B28:C28"/>
    <mergeCell ref="B15:C15"/>
    <mergeCell ref="B20:C20"/>
    <mergeCell ref="B21:C21"/>
    <mergeCell ref="B22:C22"/>
    <mergeCell ref="B36:C36"/>
    <mergeCell ref="B37:C37"/>
    <mergeCell ref="D22:E22"/>
    <mergeCell ref="D23:E23"/>
    <mergeCell ref="D24:E24"/>
    <mergeCell ref="L7:Q7"/>
    <mergeCell ref="B7:E7"/>
    <mergeCell ref="B9:C9"/>
    <mergeCell ref="P9:Q9"/>
    <mergeCell ref="F8:G8"/>
    <mergeCell ref="H8:I8"/>
    <mergeCell ref="D10:E10"/>
    <mergeCell ref="B8:C8"/>
    <mergeCell ref="D8:E8"/>
    <mergeCell ref="D9:E9"/>
    <mergeCell ref="B10:C10"/>
    <mergeCell ref="H9:I9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="75" zoomScaleNormal="75" workbookViewId="0">
      <selection activeCell="F24" sqref="F24:G24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9.85546875" style="1" bestFit="1" customWidth="1"/>
    <col min="24" max="16384" width="8.85546875" style="1"/>
  </cols>
  <sheetData>
    <row r="1" spans="1:23" ht="16.5" x14ac:dyDescent="0.3">
      <c r="A1" s="5" t="s">
        <v>64</v>
      </c>
      <c r="B1" s="5" t="s">
        <v>1</v>
      </c>
      <c r="C1" s="5"/>
      <c r="D1" s="5"/>
      <c r="E1" s="6">
        <v>290</v>
      </c>
      <c r="F1" s="48" t="s">
        <v>129</v>
      </c>
      <c r="G1" s="5"/>
      <c r="H1" s="5"/>
      <c r="N1" s="47" t="str">
        <f>Voorblad!G24</f>
        <v>1 april 2020</v>
      </c>
      <c r="Q1" s="8" t="s">
        <v>63</v>
      </c>
    </row>
    <row r="2" spans="1:23" x14ac:dyDescent="0.3">
      <c r="A2" s="8"/>
      <c r="T2" s="1" t="s">
        <v>6</v>
      </c>
      <c r="U2" s="13">
        <f>Voorblad!D2</f>
        <v>1.3728</v>
      </c>
    </row>
    <row r="3" spans="1:23" ht="17.25" x14ac:dyDescent="0.35">
      <c r="A3" s="5"/>
      <c r="B3" s="5"/>
      <c r="C3" s="5"/>
      <c r="D3" s="5"/>
      <c r="E3" s="10"/>
      <c r="F3" s="11"/>
      <c r="G3" s="5"/>
      <c r="H3" s="5"/>
      <c r="Q3" s="8"/>
      <c r="U3" s="13"/>
    </row>
    <row r="4" spans="1:23" x14ac:dyDescent="0.3">
      <c r="A4" s="14"/>
      <c r="B4" s="83" t="s">
        <v>7</v>
      </c>
      <c r="C4" s="91"/>
      <c r="D4" s="91"/>
      <c r="E4" s="84"/>
      <c r="F4" s="15" t="s">
        <v>8</v>
      </c>
      <c r="G4" s="16"/>
      <c r="H4" s="83" t="s">
        <v>9</v>
      </c>
      <c r="I4" s="86"/>
      <c r="J4" s="83" t="s">
        <v>10</v>
      </c>
      <c r="K4" s="84"/>
      <c r="L4" s="83" t="s">
        <v>11</v>
      </c>
      <c r="M4" s="91"/>
      <c r="N4" s="91"/>
      <c r="O4" s="91"/>
      <c r="P4" s="91"/>
      <c r="Q4" s="84"/>
      <c r="R4" s="17" t="s">
        <v>12</v>
      </c>
      <c r="S4" s="17"/>
      <c r="T4" s="17"/>
      <c r="U4" s="16"/>
    </row>
    <row r="5" spans="1:23" x14ac:dyDescent="0.3">
      <c r="A5" s="18"/>
      <c r="B5" s="79">
        <v>1</v>
      </c>
      <c r="C5" s="80"/>
      <c r="D5" s="79"/>
      <c r="E5" s="80"/>
      <c r="F5" s="79"/>
      <c r="G5" s="80"/>
      <c r="H5" s="79"/>
      <c r="I5" s="80"/>
      <c r="J5" s="87" t="s">
        <v>13</v>
      </c>
      <c r="K5" s="80"/>
      <c r="L5" s="87" t="s">
        <v>14</v>
      </c>
      <c r="M5" s="88"/>
      <c r="N5" s="88"/>
      <c r="O5" s="88"/>
      <c r="P5" s="88"/>
      <c r="Q5" s="80"/>
      <c r="R5" s="19"/>
      <c r="S5" s="19"/>
      <c r="T5" s="85" t="s">
        <v>15</v>
      </c>
      <c r="U5" s="80"/>
    </row>
    <row r="6" spans="1:23" x14ac:dyDescent="0.3">
      <c r="A6" s="18"/>
      <c r="B6" s="92" t="s">
        <v>16</v>
      </c>
      <c r="C6" s="93"/>
      <c r="D6" s="81" t="str">
        <f>Voorblad!G24</f>
        <v>1 april 2020</v>
      </c>
      <c r="E6" s="82"/>
      <c r="F6" s="20" t="str">
        <f>D6</f>
        <v>1 april 2020</v>
      </c>
      <c r="G6" s="21"/>
      <c r="H6" s="89"/>
      <c r="I6" s="82"/>
      <c r="J6" s="89"/>
      <c r="K6" s="82"/>
      <c r="L6" s="22">
        <v>1</v>
      </c>
      <c r="M6" s="19"/>
      <c r="N6" s="23">
        <v>0.5</v>
      </c>
      <c r="O6" s="19"/>
      <c r="P6" s="94">
        <v>0.2</v>
      </c>
      <c r="Q6" s="93"/>
      <c r="R6" s="19" t="s">
        <v>9</v>
      </c>
      <c r="S6" s="19"/>
      <c r="T6" s="19"/>
      <c r="U6" s="24"/>
    </row>
    <row r="7" spans="1:23" x14ac:dyDescent="0.3">
      <c r="A7" s="18"/>
      <c r="B7" s="83"/>
      <c r="C7" s="84"/>
      <c r="D7" s="90"/>
      <c r="E7" s="86"/>
      <c r="F7" s="90"/>
      <c r="G7" s="86"/>
      <c r="H7" s="90"/>
      <c r="I7" s="86"/>
      <c r="J7" s="90"/>
      <c r="K7" s="86"/>
      <c r="L7" s="90"/>
      <c r="M7" s="86"/>
      <c r="N7" s="90"/>
      <c r="O7" s="86"/>
      <c r="P7" s="90"/>
      <c r="Q7" s="86"/>
      <c r="R7" s="14"/>
      <c r="S7" s="14"/>
      <c r="T7" s="90"/>
      <c r="U7" s="86"/>
    </row>
    <row r="8" spans="1:23" x14ac:dyDescent="0.3">
      <c r="A8" s="18">
        <v>0</v>
      </c>
      <c r="B8" s="74">
        <v>17770.990000000002</v>
      </c>
      <c r="C8" s="75"/>
      <c r="D8" s="74">
        <f t="shared" ref="D8:D35" si="0">B8*$U$2</f>
        <v>24396.015072000002</v>
      </c>
      <c r="E8" s="78">
        <f t="shared" ref="E8:E35" si="1">D8/40.3399</f>
        <v>604.7614166619154</v>
      </c>
      <c r="F8" s="74">
        <f t="shared" ref="F8:F35" si="2">B8/12*$U$2</f>
        <v>2033.0012560000002</v>
      </c>
      <c r="G8" s="78">
        <f t="shared" ref="G8:G35" si="3">F8/40.3399</f>
        <v>50.396784721826286</v>
      </c>
      <c r="H8" s="74">
        <f t="shared" ref="H8:H35" si="4">((B8&lt;19968.2)*913.03+(B8&gt;19968.2)*(B8&lt;20424.71)*(20424.71-B8+456.51)+(B8&gt;20424.71)*(B8&lt;22659.62)*456.51+(B8&gt;22659.62)*(B8&lt;23116.13)*(23116.13-B8))/12*$U$2</f>
        <v>104.450632</v>
      </c>
      <c r="I8" s="78">
        <f t="shared" ref="I8:I35" si="5">H8/40.3399</f>
        <v>2.5892635331272511</v>
      </c>
      <c r="J8" s="74">
        <f t="shared" ref="J8:J35" si="6">((B8&lt;19968.2)*456.51+(B8&gt;19968.2)*(B8&lt;20196.46)*(20196.46-B8+228.26)+(B8&gt;20196.46)*(B8&lt;22659.62)*228.26+(B8&gt;22659.62)*(B8&lt;22887.88)*(22887.88-B8))/12*$U$2</f>
        <v>52.224743999999994</v>
      </c>
      <c r="K8" s="78">
        <f t="shared" ref="K8:K35" si="7">J8/40.3399</f>
        <v>1.2946175870540084</v>
      </c>
      <c r="L8" s="95">
        <f t="shared" ref="L8:L35" si="8">D8/1976</f>
        <v>12.346161473684212</v>
      </c>
      <c r="M8" s="96">
        <f t="shared" ref="M8:M35" si="9">L8/40.3399</f>
        <v>0.30605334851311511</v>
      </c>
      <c r="N8" s="95">
        <f t="shared" ref="N8:N35" si="10">L8/2</f>
        <v>6.1730807368421061</v>
      </c>
      <c r="O8" s="96">
        <f t="shared" ref="O8:O35" si="11">N8/40.3399</f>
        <v>0.15302667425655755</v>
      </c>
      <c r="P8" s="95">
        <f t="shared" ref="P8:P35" si="12">L8/5</f>
        <v>2.4692322947368424</v>
      </c>
      <c r="Q8" s="96">
        <f t="shared" ref="Q8:Q35" si="13">P8/40.3399</f>
        <v>6.1210669702623018E-2</v>
      </c>
      <c r="R8" s="25">
        <f t="shared" ref="R8:R35" si="14">(F8+H8)/1976*12</f>
        <v>12.980477052631581</v>
      </c>
      <c r="S8" s="25">
        <f t="shared" ref="S8:S35" si="15">R8/40.3399</f>
        <v>0.32177762098149926</v>
      </c>
      <c r="T8" s="95">
        <f t="shared" ref="T8:T35" si="16">D8/2080</f>
        <v>11.7288534</v>
      </c>
      <c r="U8" s="96">
        <f t="shared" ref="U8:U35" si="17">T8/40.3399</f>
        <v>0.29075068108745933</v>
      </c>
      <c r="W8" s="50"/>
    </row>
    <row r="9" spans="1:23" x14ac:dyDescent="0.3">
      <c r="A9" s="18">
        <f t="shared" ref="A9:A35" si="18">+A8+1</f>
        <v>1</v>
      </c>
      <c r="B9" s="74">
        <v>18046.03</v>
      </c>
      <c r="C9" s="75"/>
      <c r="D9" s="74">
        <f t="shared" si="0"/>
        <v>24773.589983999998</v>
      </c>
      <c r="E9" s="78">
        <f t="shared" si="1"/>
        <v>614.12125424207795</v>
      </c>
      <c r="F9" s="74">
        <f t="shared" si="2"/>
        <v>2064.4658319999999</v>
      </c>
      <c r="G9" s="78">
        <f t="shared" si="3"/>
        <v>51.176771186839822</v>
      </c>
      <c r="H9" s="74">
        <f t="shared" si="4"/>
        <v>104.450632</v>
      </c>
      <c r="I9" s="78">
        <f t="shared" si="5"/>
        <v>2.5892635331272511</v>
      </c>
      <c r="J9" s="74">
        <f t="shared" si="6"/>
        <v>52.224743999999994</v>
      </c>
      <c r="K9" s="78">
        <f t="shared" si="7"/>
        <v>1.2946175870540084</v>
      </c>
      <c r="L9" s="95">
        <f t="shared" si="8"/>
        <v>12.537241894736841</v>
      </c>
      <c r="M9" s="96">
        <f t="shared" si="9"/>
        <v>0.31079010842210419</v>
      </c>
      <c r="N9" s="95">
        <f t="shared" si="10"/>
        <v>6.2686209473684205</v>
      </c>
      <c r="O9" s="96">
        <f t="shared" si="11"/>
        <v>0.1553950542110521</v>
      </c>
      <c r="P9" s="95">
        <f t="shared" si="12"/>
        <v>2.5074483789473683</v>
      </c>
      <c r="Q9" s="96">
        <f t="shared" si="13"/>
        <v>6.215802168442084E-2</v>
      </c>
      <c r="R9" s="25">
        <f t="shared" si="14"/>
        <v>13.17155747368421</v>
      </c>
      <c r="S9" s="25">
        <f t="shared" si="15"/>
        <v>0.32651438089048834</v>
      </c>
      <c r="T9" s="95">
        <f t="shared" si="16"/>
        <v>11.910379799999999</v>
      </c>
      <c r="U9" s="96">
        <f t="shared" si="17"/>
        <v>0.29525060300099898</v>
      </c>
      <c r="W9" s="50"/>
    </row>
    <row r="10" spans="1:23" x14ac:dyDescent="0.3">
      <c r="A10" s="18">
        <f t="shared" si="18"/>
        <v>2</v>
      </c>
      <c r="B10" s="74">
        <v>18659.52</v>
      </c>
      <c r="C10" s="75"/>
      <c r="D10" s="74">
        <f t="shared" si="0"/>
        <v>25615.789056000001</v>
      </c>
      <c r="E10" s="78">
        <f t="shared" si="1"/>
        <v>634.99882389396112</v>
      </c>
      <c r="F10" s="74">
        <f t="shared" si="2"/>
        <v>2134.6490880000001</v>
      </c>
      <c r="G10" s="78">
        <f t="shared" si="3"/>
        <v>52.916568657830091</v>
      </c>
      <c r="H10" s="74">
        <f t="shared" si="4"/>
        <v>104.450632</v>
      </c>
      <c r="I10" s="78">
        <f t="shared" si="5"/>
        <v>2.5892635331272511</v>
      </c>
      <c r="J10" s="74">
        <f t="shared" si="6"/>
        <v>52.224743999999994</v>
      </c>
      <c r="K10" s="78">
        <f t="shared" si="7"/>
        <v>1.2946175870540084</v>
      </c>
      <c r="L10" s="95">
        <f t="shared" si="8"/>
        <v>12.963456000000001</v>
      </c>
      <c r="M10" s="96">
        <f t="shared" si="9"/>
        <v>0.32135568010827992</v>
      </c>
      <c r="N10" s="95">
        <f t="shared" si="10"/>
        <v>6.4817280000000004</v>
      </c>
      <c r="O10" s="96">
        <f t="shared" si="11"/>
        <v>0.16067784005413996</v>
      </c>
      <c r="P10" s="95">
        <f t="shared" si="12"/>
        <v>2.5926912</v>
      </c>
      <c r="Q10" s="96">
        <f t="shared" si="13"/>
        <v>6.4271136021655975E-2</v>
      </c>
      <c r="R10" s="25">
        <f t="shared" si="14"/>
        <v>13.59777157894737</v>
      </c>
      <c r="S10" s="25">
        <f t="shared" si="15"/>
        <v>0.33707995257666407</v>
      </c>
      <c r="T10" s="95">
        <f t="shared" si="16"/>
        <v>12.315283200000001</v>
      </c>
      <c r="U10" s="96">
        <f t="shared" si="17"/>
        <v>0.30528789610286594</v>
      </c>
      <c r="W10" s="50"/>
    </row>
    <row r="11" spans="1:23" x14ac:dyDescent="0.3">
      <c r="A11" s="18">
        <f t="shared" si="18"/>
        <v>3</v>
      </c>
      <c r="B11" s="74">
        <v>19361.84</v>
      </c>
      <c r="C11" s="75"/>
      <c r="D11" s="74">
        <f t="shared" si="0"/>
        <v>26579.933951999999</v>
      </c>
      <c r="E11" s="78">
        <f t="shared" si="1"/>
        <v>658.89935156011791</v>
      </c>
      <c r="F11" s="74">
        <f t="shared" si="2"/>
        <v>2214.9944960000003</v>
      </c>
      <c r="G11" s="78">
        <f t="shared" si="3"/>
        <v>54.908279296676497</v>
      </c>
      <c r="H11" s="74">
        <f t="shared" si="4"/>
        <v>104.450632</v>
      </c>
      <c r="I11" s="78">
        <f t="shared" si="5"/>
        <v>2.5892635331272511</v>
      </c>
      <c r="J11" s="74">
        <f t="shared" si="6"/>
        <v>52.224743999999994</v>
      </c>
      <c r="K11" s="78">
        <f t="shared" si="7"/>
        <v>1.2946175870540084</v>
      </c>
      <c r="L11" s="95">
        <f t="shared" si="8"/>
        <v>13.451383578947368</v>
      </c>
      <c r="M11" s="96">
        <f t="shared" si="9"/>
        <v>0.33345108884621349</v>
      </c>
      <c r="N11" s="95">
        <f t="shared" si="10"/>
        <v>6.7256917894736841</v>
      </c>
      <c r="O11" s="96">
        <f t="shared" si="11"/>
        <v>0.16672554442310675</v>
      </c>
      <c r="P11" s="95">
        <f t="shared" si="12"/>
        <v>2.6902767157894738</v>
      </c>
      <c r="Q11" s="96">
        <f t="shared" si="13"/>
        <v>6.6690217769242707E-2</v>
      </c>
      <c r="R11" s="25">
        <f t="shared" si="14"/>
        <v>14.085699157894741</v>
      </c>
      <c r="S11" s="25">
        <f t="shared" si="15"/>
        <v>0.3491753613145977</v>
      </c>
      <c r="T11" s="95">
        <f t="shared" si="16"/>
        <v>12.7788144</v>
      </c>
      <c r="U11" s="96">
        <f t="shared" si="17"/>
        <v>0.31677853440390286</v>
      </c>
      <c r="W11" s="50"/>
    </row>
    <row r="12" spans="1:23" x14ac:dyDescent="0.3">
      <c r="A12" s="18">
        <f t="shared" si="18"/>
        <v>4</v>
      </c>
      <c r="B12" s="74">
        <v>20060.82</v>
      </c>
      <c r="C12" s="75"/>
      <c r="D12" s="74">
        <f t="shared" si="0"/>
        <v>27539.493696000001</v>
      </c>
      <c r="E12" s="78">
        <f t="shared" si="1"/>
        <v>682.68621627718471</v>
      </c>
      <c r="F12" s="74">
        <f t="shared" si="2"/>
        <v>2294.9578080000001</v>
      </c>
      <c r="G12" s="78">
        <f t="shared" si="3"/>
        <v>56.890518023098721</v>
      </c>
      <c r="H12" s="74">
        <f t="shared" si="4"/>
        <v>93.853759999999937</v>
      </c>
      <c r="I12" s="78">
        <f t="shared" si="5"/>
        <v>2.3265739379621651</v>
      </c>
      <c r="J12" s="74">
        <f t="shared" si="6"/>
        <v>41.630159999999933</v>
      </c>
      <c r="K12" s="78">
        <f t="shared" si="7"/>
        <v>1.0319847099273902</v>
      </c>
      <c r="L12" s="95">
        <f t="shared" si="8"/>
        <v>13.936990736842105</v>
      </c>
      <c r="M12" s="96">
        <f t="shared" si="9"/>
        <v>0.34548897584877764</v>
      </c>
      <c r="N12" s="95">
        <f t="shared" si="10"/>
        <v>6.9684953684210527</v>
      </c>
      <c r="O12" s="96">
        <f t="shared" si="11"/>
        <v>0.17274448792438882</v>
      </c>
      <c r="P12" s="95">
        <f t="shared" si="12"/>
        <v>2.7873981473684211</v>
      </c>
      <c r="Q12" s="96">
        <f t="shared" si="13"/>
        <v>6.9097795169755533E-2</v>
      </c>
      <c r="R12" s="25">
        <f t="shared" si="14"/>
        <v>14.506952842105264</v>
      </c>
      <c r="S12" s="25">
        <f t="shared" si="15"/>
        <v>0.35961796737486368</v>
      </c>
      <c r="T12" s="95">
        <f t="shared" si="16"/>
        <v>13.2401412</v>
      </c>
      <c r="U12" s="96">
        <f t="shared" si="17"/>
        <v>0.32821452705633875</v>
      </c>
      <c r="W12" s="50"/>
    </row>
    <row r="13" spans="1:23" x14ac:dyDescent="0.3">
      <c r="A13" s="18">
        <f t="shared" si="18"/>
        <v>5</v>
      </c>
      <c r="B13" s="74">
        <v>20066.45</v>
      </c>
      <c r="C13" s="75"/>
      <c r="D13" s="74">
        <f t="shared" si="0"/>
        <v>27547.222560000002</v>
      </c>
      <c r="E13" s="78">
        <f t="shared" si="1"/>
        <v>682.87780981112996</v>
      </c>
      <c r="F13" s="74">
        <f t="shared" si="2"/>
        <v>2295.6018800000002</v>
      </c>
      <c r="G13" s="78">
        <f t="shared" si="3"/>
        <v>56.906484150927497</v>
      </c>
      <c r="H13" s="74">
        <f t="shared" si="4"/>
        <v>93.209687999999815</v>
      </c>
      <c r="I13" s="78">
        <f t="shared" si="5"/>
        <v>2.3106078101333871</v>
      </c>
      <c r="J13" s="74">
        <f t="shared" si="6"/>
        <v>40.986087999999818</v>
      </c>
      <c r="K13" s="78">
        <f t="shared" si="7"/>
        <v>1.0160185820986125</v>
      </c>
      <c r="L13" s="95">
        <f t="shared" si="8"/>
        <v>13.940902105263159</v>
      </c>
      <c r="M13" s="96">
        <f t="shared" si="9"/>
        <v>0.34558593613923583</v>
      </c>
      <c r="N13" s="95">
        <f t="shared" si="10"/>
        <v>6.9704510526315797</v>
      </c>
      <c r="O13" s="96">
        <f t="shared" si="11"/>
        <v>0.17279296806961791</v>
      </c>
      <c r="P13" s="95">
        <f t="shared" si="12"/>
        <v>2.788180421052632</v>
      </c>
      <c r="Q13" s="96">
        <f t="shared" si="13"/>
        <v>6.9117187227847168E-2</v>
      </c>
      <c r="R13" s="25">
        <f t="shared" si="14"/>
        <v>14.506952842105264</v>
      </c>
      <c r="S13" s="25">
        <f t="shared" si="15"/>
        <v>0.35961796737486368</v>
      </c>
      <c r="T13" s="95">
        <f t="shared" si="16"/>
        <v>13.243857</v>
      </c>
      <c r="U13" s="96">
        <f t="shared" si="17"/>
        <v>0.328306639332274</v>
      </c>
      <c r="W13" s="50"/>
    </row>
    <row r="14" spans="1:23" x14ac:dyDescent="0.3">
      <c r="A14" s="18">
        <f t="shared" si="18"/>
        <v>6</v>
      </c>
      <c r="B14" s="74">
        <v>21062.67</v>
      </c>
      <c r="C14" s="75"/>
      <c r="D14" s="74">
        <f t="shared" si="0"/>
        <v>28914.833375999999</v>
      </c>
      <c r="E14" s="78">
        <f t="shared" si="1"/>
        <v>716.77999638075448</v>
      </c>
      <c r="F14" s="74">
        <f t="shared" si="2"/>
        <v>2409.5694479999997</v>
      </c>
      <c r="G14" s="78">
        <f t="shared" si="3"/>
        <v>59.731666365062871</v>
      </c>
      <c r="H14" s="74">
        <f t="shared" si="4"/>
        <v>52.224743999999994</v>
      </c>
      <c r="I14" s="78">
        <f t="shared" si="5"/>
        <v>1.2946175870540084</v>
      </c>
      <c r="J14" s="74">
        <f t="shared" si="6"/>
        <v>26.112943999999999</v>
      </c>
      <c r="K14" s="78">
        <f t="shared" si="7"/>
        <v>0.64732297303662123</v>
      </c>
      <c r="L14" s="95">
        <f t="shared" si="8"/>
        <v>14.633012842105263</v>
      </c>
      <c r="M14" s="96">
        <f t="shared" si="9"/>
        <v>0.3627429131481551</v>
      </c>
      <c r="N14" s="95">
        <f t="shared" si="10"/>
        <v>7.3165064210526314</v>
      </c>
      <c r="O14" s="96">
        <f t="shared" si="11"/>
        <v>0.18137145657407755</v>
      </c>
      <c r="P14" s="95">
        <f t="shared" si="12"/>
        <v>2.9266025684210524</v>
      </c>
      <c r="Q14" s="96">
        <f t="shared" si="13"/>
        <v>7.2548582629631014E-2</v>
      </c>
      <c r="R14" s="25">
        <f t="shared" si="14"/>
        <v>14.950167157894736</v>
      </c>
      <c r="S14" s="25">
        <f t="shared" si="15"/>
        <v>0.37060496327196485</v>
      </c>
      <c r="T14" s="95">
        <f t="shared" si="16"/>
        <v>13.901362199999999</v>
      </c>
      <c r="U14" s="96">
        <f t="shared" si="17"/>
        <v>0.34460576749074734</v>
      </c>
      <c r="W14" s="50"/>
    </row>
    <row r="15" spans="1:23" x14ac:dyDescent="0.3">
      <c r="A15" s="18">
        <f t="shared" si="18"/>
        <v>7</v>
      </c>
      <c r="B15" s="74">
        <v>21073.48</v>
      </c>
      <c r="C15" s="75"/>
      <c r="D15" s="74">
        <f t="shared" si="0"/>
        <v>28929.673343999999</v>
      </c>
      <c r="E15" s="78">
        <f t="shared" si="1"/>
        <v>717.14786957825868</v>
      </c>
      <c r="F15" s="74">
        <f t="shared" si="2"/>
        <v>2410.8061119999998</v>
      </c>
      <c r="G15" s="78">
        <f t="shared" si="3"/>
        <v>59.76232246485489</v>
      </c>
      <c r="H15" s="74">
        <f t="shared" si="4"/>
        <v>52.224743999999994</v>
      </c>
      <c r="I15" s="78">
        <f t="shared" si="5"/>
        <v>1.2946175870540084</v>
      </c>
      <c r="J15" s="74">
        <f t="shared" si="6"/>
        <v>26.112943999999999</v>
      </c>
      <c r="K15" s="78">
        <f t="shared" si="7"/>
        <v>0.64732297303662123</v>
      </c>
      <c r="L15" s="95">
        <f t="shared" si="8"/>
        <v>14.640522947368421</v>
      </c>
      <c r="M15" s="96">
        <f t="shared" si="9"/>
        <v>0.36292908379466537</v>
      </c>
      <c r="N15" s="95">
        <f t="shared" si="10"/>
        <v>7.3202614736842104</v>
      </c>
      <c r="O15" s="96">
        <f t="shared" si="11"/>
        <v>0.18146454189733269</v>
      </c>
      <c r="P15" s="95">
        <f t="shared" si="12"/>
        <v>2.9281045894736843</v>
      </c>
      <c r="Q15" s="96">
        <f t="shared" si="13"/>
        <v>7.258581675893308E-2</v>
      </c>
      <c r="R15" s="25">
        <f t="shared" si="14"/>
        <v>14.957677263157894</v>
      </c>
      <c r="S15" s="25">
        <f t="shared" si="15"/>
        <v>0.37079113391847512</v>
      </c>
      <c r="T15" s="95">
        <f t="shared" si="16"/>
        <v>13.9084968</v>
      </c>
      <c r="U15" s="96">
        <f t="shared" si="17"/>
        <v>0.34478262960493211</v>
      </c>
      <c r="W15" s="50"/>
    </row>
    <row r="16" spans="1:23" x14ac:dyDescent="0.3">
      <c r="A16" s="18">
        <f t="shared" si="18"/>
        <v>8</v>
      </c>
      <c r="B16" s="74">
        <v>22069.7</v>
      </c>
      <c r="C16" s="75"/>
      <c r="D16" s="74">
        <f t="shared" si="0"/>
        <v>30297.284160000003</v>
      </c>
      <c r="E16" s="78">
        <f t="shared" si="1"/>
        <v>751.05005614788342</v>
      </c>
      <c r="F16" s="74">
        <f t="shared" si="2"/>
        <v>2524.7736800000002</v>
      </c>
      <c r="G16" s="78">
        <f t="shared" si="3"/>
        <v>62.587504678990285</v>
      </c>
      <c r="H16" s="74">
        <f t="shared" si="4"/>
        <v>52.224743999999994</v>
      </c>
      <c r="I16" s="78">
        <f t="shared" si="5"/>
        <v>1.2946175870540084</v>
      </c>
      <c r="J16" s="74">
        <f t="shared" si="6"/>
        <v>26.112943999999999</v>
      </c>
      <c r="K16" s="78">
        <f t="shared" si="7"/>
        <v>0.64732297303662123</v>
      </c>
      <c r="L16" s="95">
        <f t="shared" si="8"/>
        <v>15.332633684210528</v>
      </c>
      <c r="M16" s="96">
        <f t="shared" si="9"/>
        <v>0.38008606080358476</v>
      </c>
      <c r="N16" s="95">
        <f t="shared" si="10"/>
        <v>7.6663168421052639</v>
      </c>
      <c r="O16" s="96">
        <f t="shared" si="11"/>
        <v>0.19004303040179238</v>
      </c>
      <c r="P16" s="95">
        <f t="shared" si="12"/>
        <v>3.0665267368421056</v>
      </c>
      <c r="Q16" s="96">
        <f t="shared" si="13"/>
        <v>7.6017212160716954E-2</v>
      </c>
      <c r="R16" s="25">
        <f t="shared" si="14"/>
        <v>15.649788000000003</v>
      </c>
      <c r="S16" s="25">
        <f t="shared" si="15"/>
        <v>0.38794811092739451</v>
      </c>
      <c r="T16" s="95">
        <f t="shared" si="16"/>
        <v>14.566002000000001</v>
      </c>
      <c r="U16" s="96">
        <f t="shared" si="17"/>
        <v>0.36108175776340551</v>
      </c>
      <c r="W16" s="50"/>
    </row>
    <row r="17" spans="1:23" x14ac:dyDescent="0.3">
      <c r="A17" s="18">
        <f t="shared" si="18"/>
        <v>9</v>
      </c>
      <c r="B17" s="74">
        <v>22080.55</v>
      </c>
      <c r="C17" s="75"/>
      <c r="D17" s="74">
        <f t="shared" si="0"/>
        <v>30312.179039999999</v>
      </c>
      <c r="E17" s="78">
        <f t="shared" si="1"/>
        <v>751.41929057831078</v>
      </c>
      <c r="F17" s="74">
        <f t="shared" si="2"/>
        <v>2526.0149200000001</v>
      </c>
      <c r="G17" s="78">
        <f t="shared" si="3"/>
        <v>62.618274214859234</v>
      </c>
      <c r="H17" s="74">
        <f t="shared" si="4"/>
        <v>52.224743999999994</v>
      </c>
      <c r="I17" s="78">
        <f t="shared" si="5"/>
        <v>1.2946175870540084</v>
      </c>
      <c r="J17" s="74">
        <f t="shared" si="6"/>
        <v>26.112943999999999</v>
      </c>
      <c r="K17" s="78">
        <f t="shared" si="7"/>
        <v>0.64732297303662123</v>
      </c>
      <c r="L17" s="95">
        <f t="shared" si="8"/>
        <v>15.340171578947368</v>
      </c>
      <c r="M17" s="96">
        <f t="shared" si="9"/>
        <v>0.38027292033315324</v>
      </c>
      <c r="N17" s="95">
        <f t="shared" si="10"/>
        <v>7.670085789473684</v>
      </c>
      <c r="O17" s="96">
        <f t="shared" si="11"/>
        <v>0.19013646016657662</v>
      </c>
      <c r="P17" s="95">
        <f t="shared" si="12"/>
        <v>3.0680343157894736</v>
      </c>
      <c r="Q17" s="96">
        <f t="shared" si="13"/>
        <v>7.605458406663064E-2</v>
      </c>
      <c r="R17" s="25">
        <f t="shared" si="14"/>
        <v>15.657325894736843</v>
      </c>
      <c r="S17" s="25">
        <f t="shared" si="15"/>
        <v>0.38813497045696305</v>
      </c>
      <c r="T17" s="95">
        <f t="shared" si="16"/>
        <v>14.573162999999999</v>
      </c>
      <c r="U17" s="96">
        <f t="shared" si="17"/>
        <v>0.36125927431649557</v>
      </c>
      <c r="W17" s="50"/>
    </row>
    <row r="18" spans="1:23" x14ac:dyDescent="0.3">
      <c r="A18" s="18">
        <f t="shared" si="18"/>
        <v>10</v>
      </c>
      <c r="B18" s="74">
        <v>23076.77</v>
      </c>
      <c r="C18" s="75"/>
      <c r="D18" s="74">
        <f t="shared" si="0"/>
        <v>31679.789855999999</v>
      </c>
      <c r="E18" s="78">
        <f t="shared" si="1"/>
        <v>785.32147714793541</v>
      </c>
      <c r="F18" s="74">
        <f t="shared" si="2"/>
        <v>2639.9824880000001</v>
      </c>
      <c r="G18" s="78">
        <f t="shared" si="3"/>
        <v>65.443456428994622</v>
      </c>
      <c r="H18" s="74">
        <f t="shared" si="4"/>
        <v>4.5027840000000667</v>
      </c>
      <c r="I18" s="78">
        <f t="shared" si="5"/>
        <v>0.11162109970525626</v>
      </c>
      <c r="J18" s="74">
        <f t="shared" si="6"/>
        <v>0</v>
      </c>
      <c r="K18" s="78">
        <f t="shared" si="7"/>
        <v>0</v>
      </c>
      <c r="L18" s="95">
        <f t="shared" si="8"/>
        <v>16.032282315789473</v>
      </c>
      <c r="M18" s="96">
        <f t="shared" si="9"/>
        <v>0.39742989734207257</v>
      </c>
      <c r="N18" s="95">
        <f t="shared" si="10"/>
        <v>8.0161411578947366</v>
      </c>
      <c r="O18" s="96">
        <f t="shared" si="11"/>
        <v>0.19871494867103628</v>
      </c>
      <c r="P18" s="95">
        <f t="shared" si="12"/>
        <v>3.2064564631578945</v>
      </c>
      <c r="Q18" s="96">
        <f t="shared" si="13"/>
        <v>7.9485979468414514E-2</v>
      </c>
      <c r="R18" s="25">
        <f t="shared" si="14"/>
        <v>16.059627157894738</v>
      </c>
      <c r="S18" s="25">
        <f t="shared" si="15"/>
        <v>0.39810775827145672</v>
      </c>
      <c r="T18" s="95">
        <f t="shared" si="16"/>
        <v>15.2306682</v>
      </c>
      <c r="U18" s="96">
        <f t="shared" si="17"/>
        <v>0.37755840247496897</v>
      </c>
      <c r="W18" s="50"/>
    </row>
    <row r="19" spans="1:23" x14ac:dyDescent="0.3">
      <c r="A19" s="18">
        <f t="shared" si="18"/>
        <v>11</v>
      </c>
      <c r="B19" s="74">
        <v>23087.58</v>
      </c>
      <c r="C19" s="75"/>
      <c r="D19" s="74">
        <f t="shared" si="0"/>
        <v>31694.629824000003</v>
      </c>
      <c r="E19" s="78">
        <f t="shared" si="1"/>
        <v>785.68935034543972</v>
      </c>
      <c r="F19" s="74">
        <f t="shared" si="2"/>
        <v>2641.2191520000001</v>
      </c>
      <c r="G19" s="78">
        <f t="shared" si="3"/>
        <v>65.474112528786634</v>
      </c>
      <c r="H19" s="74">
        <f t="shared" si="4"/>
        <v>3.2661199999999169</v>
      </c>
      <c r="I19" s="78">
        <f t="shared" si="5"/>
        <v>8.0964999913235206E-2</v>
      </c>
      <c r="J19" s="74">
        <f t="shared" si="6"/>
        <v>0</v>
      </c>
      <c r="K19" s="78">
        <f t="shared" si="7"/>
        <v>0</v>
      </c>
      <c r="L19" s="95">
        <f t="shared" si="8"/>
        <v>16.039792421052635</v>
      </c>
      <c r="M19" s="96">
        <f t="shared" si="9"/>
        <v>0.3976160679885829</v>
      </c>
      <c r="N19" s="95">
        <f t="shared" si="10"/>
        <v>8.0198962105263174</v>
      </c>
      <c r="O19" s="96">
        <f t="shared" si="11"/>
        <v>0.19880803399429145</v>
      </c>
      <c r="P19" s="95">
        <f t="shared" si="12"/>
        <v>3.2079584842105269</v>
      </c>
      <c r="Q19" s="96">
        <f t="shared" si="13"/>
        <v>7.952321359771658E-2</v>
      </c>
      <c r="R19" s="25">
        <f t="shared" si="14"/>
        <v>16.059627157894738</v>
      </c>
      <c r="S19" s="25">
        <f t="shared" si="15"/>
        <v>0.39810775827145672</v>
      </c>
      <c r="T19" s="95">
        <f t="shared" si="16"/>
        <v>15.237802800000001</v>
      </c>
      <c r="U19" s="96">
        <f t="shared" si="17"/>
        <v>0.37773526458915369</v>
      </c>
      <c r="W19" s="50"/>
    </row>
    <row r="20" spans="1:23" x14ac:dyDescent="0.3">
      <c r="A20" s="18">
        <f t="shared" si="18"/>
        <v>12</v>
      </c>
      <c r="B20" s="74">
        <v>24083.71</v>
      </c>
      <c r="C20" s="75"/>
      <c r="D20" s="74">
        <f t="shared" si="0"/>
        <v>33062.117087999999</v>
      </c>
      <c r="E20" s="78">
        <f t="shared" si="1"/>
        <v>819.58847414098693</v>
      </c>
      <c r="F20" s="74">
        <f t="shared" si="2"/>
        <v>2755.1764239999998</v>
      </c>
      <c r="G20" s="78">
        <f t="shared" si="3"/>
        <v>68.299039511748902</v>
      </c>
      <c r="H20" s="74">
        <f t="shared" si="4"/>
        <v>0</v>
      </c>
      <c r="I20" s="78">
        <f t="shared" si="5"/>
        <v>0</v>
      </c>
      <c r="J20" s="74">
        <f t="shared" si="6"/>
        <v>0</v>
      </c>
      <c r="K20" s="78">
        <f t="shared" si="7"/>
        <v>0</v>
      </c>
      <c r="L20" s="95">
        <f t="shared" si="8"/>
        <v>16.731840631578947</v>
      </c>
      <c r="M20" s="96">
        <f t="shared" si="9"/>
        <v>0.41477149501062094</v>
      </c>
      <c r="N20" s="95">
        <f t="shared" si="10"/>
        <v>8.3659203157894737</v>
      </c>
      <c r="O20" s="96">
        <f t="shared" si="11"/>
        <v>0.20738574750531047</v>
      </c>
      <c r="P20" s="95">
        <f t="shared" si="12"/>
        <v>3.3463681263157894</v>
      </c>
      <c r="Q20" s="96">
        <f t="shared" si="13"/>
        <v>8.2954299002124185E-2</v>
      </c>
      <c r="R20" s="25">
        <f t="shared" si="14"/>
        <v>16.731840631578947</v>
      </c>
      <c r="S20" s="25">
        <f t="shared" si="15"/>
        <v>0.41477149501062094</v>
      </c>
      <c r="T20" s="95">
        <f t="shared" si="16"/>
        <v>15.8952486</v>
      </c>
      <c r="U20" s="96">
        <f t="shared" si="17"/>
        <v>0.3940329202600899</v>
      </c>
      <c r="W20" s="50"/>
    </row>
    <row r="21" spans="1:23" x14ac:dyDescent="0.3">
      <c r="A21" s="18">
        <f t="shared" si="18"/>
        <v>13</v>
      </c>
      <c r="B21" s="74">
        <v>24094.65</v>
      </c>
      <c r="C21" s="75"/>
      <c r="D21" s="74">
        <f t="shared" si="0"/>
        <v>33077.135520000003</v>
      </c>
      <c r="E21" s="78">
        <f t="shared" si="1"/>
        <v>819.96077134549182</v>
      </c>
      <c r="F21" s="74">
        <f t="shared" si="2"/>
        <v>2756.42796</v>
      </c>
      <c r="G21" s="78">
        <f t="shared" si="3"/>
        <v>68.330064278790971</v>
      </c>
      <c r="H21" s="74">
        <f t="shared" si="4"/>
        <v>0</v>
      </c>
      <c r="I21" s="78">
        <f t="shared" si="5"/>
        <v>0</v>
      </c>
      <c r="J21" s="74">
        <f t="shared" si="6"/>
        <v>0</v>
      </c>
      <c r="K21" s="78">
        <f t="shared" si="7"/>
        <v>0</v>
      </c>
      <c r="L21" s="95">
        <f t="shared" si="8"/>
        <v>16.73944105263158</v>
      </c>
      <c r="M21" s="96">
        <f t="shared" si="9"/>
        <v>0.41495990452707071</v>
      </c>
      <c r="N21" s="95">
        <f t="shared" si="10"/>
        <v>8.3697205263157901</v>
      </c>
      <c r="O21" s="96">
        <f t="shared" si="11"/>
        <v>0.20747995226353536</v>
      </c>
      <c r="P21" s="95">
        <f t="shared" si="12"/>
        <v>3.3478882105263161</v>
      </c>
      <c r="Q21" s="96">
        <f t="shared" si="13"/>
        <v>8.2991980905414153E-2</v>
      </c>
      <c r="R21" s="25">
        <f t="shared" si="14"/>
        <v>16.739441052631577</v>
      </c>
      <c r="S21" s="25">
        <f t="shared" si="15"/>
        <v>0.41495990452707066</v>
      </c>
      <c r="T21" s="95">
        <f t="shared" si="16"/>
        <v>15.902469000000002</v>
      </c>
      <c r="U21" s="96">
        <f t="shared" si="17"/>
        <v>0.3942119093007172</v>
      </c>
      <c r="W21" s="50"/>
    </row>
    <row r="22" spans="1:23" x14ac:dyDescent="0.3">
      <c r="A22" s="18">
        <f t="shared" si="18"/>
        <v>14</v>
      </c>
      <c r="B22" s="74">
        <v>25090.87</v>
      </c>
      <c r="C22" s="75"/>
      <c r="D22" s="74">
        <f t="shared" si="0"/>
        <v>34444.746335999997</v>
      </c>
      <c r="E22" s="78">
        <f t="shared" si="1"/>
        <v>853.86295791511623</v>
      </c>
      <c r="F22" s="74">
        <f t="shared" si="2"/>
        <v>2870.395528</v>
      </c>
      <c r="G22" s="78">
        <f t="shared" si="3"/>
        <v>71.155246492926352</v>
      </c>
      <c r="H22" s="74">
        <f t="shared" si="4"/>
        <v>0</v>
      </c>
      <c r="I22" s="78">
        <f t="shared" si="5"/>
        <v>0</v>
      </c>
      <c r="J22" s="74">
        <f t="shared" si="6"/>
        <v>0</v>
      </c>
      <c r="K22" s="78">
        <f t="shared" si="7"/>
        <v>0</v>
      </c>
      <c r="L22" s="95">
        <f t="shared" si="8"/>
        <v>17.431551789473684</v>
      </c>
      <c r="M22" s="96">
        <f t="shared" si="9"/>
        <v>0.43211688153599004</v>
      </c>
      <c r="N22" s="95">
        <f t="shared" si="10"/>
        <v>8.7157758947368418</v>
      </c>
      <c r="O22" s="96">
        <f t="shared" si="11"/>
        <v>0.21605844076799502</v>
      </c>
      <c r="P22" s="95">
        <f t="shared" si="12"/>
        <v>3.4863103578947365</v>
      </c>
      <c r="Q22" s="96">
        <f t="shared" si="13"/>
        <v>8.6423376307197999E-2</v>
      </c>
      <c r="R22" s="25">
        <f t="shared" si="14"/>
        <v>17.431551789473684</v>
      </c>
      <c r="S22" s="25">
        <f t="shared" si="15"/>
        <v>0.43211688153599004</v>
      </c>
      <c r="T22" s="95">
        <f t="shared" si="16"/>
        <v>16.559974199999999</v>
      </c>
      <c r="U22" s="96">
        <f t="shared" si="17"/>
        <v>0.41051103745919049</v>
      </c>
      <c r="W22" s="50"/>
    </row>
    <row r="23" spans="1:23" x14ac:dyDescent="0.3">
      <c r="A23" s="18">
        <f t="shared" si="18"/>
        <v>15</v>
      </c>
      <c r="B23" s="74">
        <v>25101.68</v>
      </c>
      <c r="C23" s="75"/>
      <c r="D23" s="74">
        <f t="shared" si="0"/>
        <v>34459.586304000004</v>
      </c>
      <c r="E23" s="78">
        <f t="shared" si="1"/>
        <v>854.23083111262065</v>
      </c>
      <c r="F23" s="74">
        <f t="shared" si="2"/>
        <v>2871.6321920000005</v>
      </c>
      <c r="G23" s="78">
        <f t="shared" si="3"/>
        <v>71.185902592718392</v>
      </c>
      <c r="H23" s="74">
        <f t="shared" si="4"/>
        <v>0</v>
      </c>
      <c r="I23" s="78">
        <f t="shared" si="5"/>
        <v>0</v>
      </c>
      <c r="J23" s="74">
        <f t="shared" si="6"/>
        <v>0</v>
      </c>
      <c r="K23" s="78">
        <f t="shared" si="7"/>
        <v>0</v>
      </c>
      <c r="L23" s="95">
        <f t="shared" si="8"/>
        <v>17.439061894736845</v>
      </c>
      <c r="M23" s="96">
        <f t="shared" si="9"/>
        <v>0.43230305218250031</v>
      </c>
      <c r="N23" s="95">
        <f t="shared" si="10"/>
        <v>8.7195309473684226</v>
      </c>
      <c r="O23" s="96">
        <f t="shared" si="11"/>
        <v>0.21615152609125016</v>
      </c>
      <c r="P23" s="95">
        <f t="shared" si="12"/>
        <v>3.487812378947369</v>
      </c>
      <c r="Q23" s="96">
        <f t="shared" si="13"/>
        <v>8.6460610436500066E-2</v>
      </c>
      <c r="R23" s="25">
        <f t="shared" si="14"/>
        <v>17.439061894736845</v>
      </c>
      <c r="S23" s="25">
        <f t="shared" si="15"/>
        <v>0.43230305218250031</v>
      </c>
      <c r="T23" s="95">
        <f t="shared" si="16"/>
        <v>16.567108800000003</v>
      </c>
      <c r="U23" s="96">
        <f t="shared" si="17"/>
        <v>0.41068789957337531</v>
      </c>
      <c r="W23" s="50"/>
    </row>
    <row r="24" spans="1:23" x14ac:dyDescent="0.3">
      <c r="A24" s="18">
        <f t="shared" si="18"/>
        <v>16</v>
      </c>
      <c r="B24" s="74">
        <v>26097.9</v>
      </c>
      <c r="C24" s="75"/>
      <c r="D24" s="74">
        <f t="shared" si="0"/>
        <v>35827.197120000004</v>
      </c>
      <c r="E24" s="78">
        <f t="shared" si="1"/>
        <v>888.13301768224528</v>
      </c>
      <c r="F24" s="74">
        <f t="shared" si="2"/>
        <v>2985.5997600000005</v>
      </c>
      <c r="G24" s="78">
        <f t="shared" si="3"/>
        <v>74.011084806853773</v>
      </c>
      <c r="H24" s="74">
        <f t="shared" si="4"/>
        <v>0</v>
      </c>
      <c r="I24" s="78">
        <f t="shared" si="5"/>
        <v>0</v>
      </c>
      <c r="J24" s="74">
        <f t="shared" si="6"/>
        <v>0</v>
      </c>
      <c r="K24" s="78">
        <f t="shared" si="7"/>
        <v>0</v>
      </c>
      <c r="L24" s="95">
        <f t="shared" si="8"/>
        <v>18.131172631578949</v>
      </c>
      <c r="M24" s="96">
        <f t="shared" si="9"/>
        <v>0.44946002919141964</v>
      </c>
      <c r="N24" s="95">
        <f t="shared" si="10"/>
        <v>9.0655863157894743</v>
      </c>
      <c r="O24" s="96">
        <f t="shared" si="11"/>
        <v>0.22473001459570982</v>
      </c>
      <c r="P24" s="95">
        <f t="shared" si="12"/>
        <v>3.6262345263157898</v>
      </c>
      <c r="Q24" s="96">
        <f t="shared" si="13"/>
        <v>8.9892005838283925E-2</v>
      </c>
      <c r="R24" s="25">
        <f t="shared" si="14"/>
        <v>18.131172631578949</v>
      </c>
      <c r="S24" s="25">
        <f t="shared" si="15"/>
        <v>0.44946002919141964</v>
      </c>
      <c r="T24" s="95">
        <f t="shared" si="16"/>
        <v>17.224614000000003</v>
      </c>
      <c r="U24" s="96">
        <f t="shared" si="17"/>
        <v>0.42698702773184866</v>
      </c>
      <c r="W24" s="50"/>
    </row>
    <row r="25" spans="1:23" x14ac:dyDescent="0.3">
      <c r="A25" s="18">
        <f t="shared" si="18"/>
        <v>17</v>
      </c>
      <c r="B25" s="74">
        <v>26108.75</v>
      </c>
      <c r="C25" s="75"/>
      <c r="D25" s="74">
        <f t="shared" si="0"/>
        <v>35842.091999999997</v>
      </c>
      <c r="E25" s="78">
        <f t="shared" si="1"/>
        <v>888.50225211267252</v>
      </c>
      <c r="F25" s="74">
        <f t="shared" si="2"/>
        <v>2986.8409999999999</v>
      </c>
      <c r="G25" s="78">
        <f t="shared" si="3"/>
        <v>74.041854342722715</v>
      </c>
      <c r="H25" s="74">
        <f t="shared" si="4"/>
        <v>0</v>
      </c>
      <c r="I25" s="78">
        <f t="shared" si="5"/>
        <v>0</v>
      </c>
      <c r="J25" s="74">
        <f t="shared" si="6"/>
        <v>0</v>
      </c>
      <c r="K25" s="78">
        <f t="shared" si="7"/>
        <v>0</v>
      </c>
      <c r="L25" s="95">
        <f t="shared" si="8"/>
        <v>18.138710526315787</v>
      </c>
      <c r="M25" s="96">
        <f t="shared" si="9"/>
        <v>0.44964688872098807</v>
      </c>
      <c r="N25" s="95">
        <f t="shared" si="10"/>
        <v>9.0693552631578935</v>
      </c>
      <c r="O25" s="96">
        <f t="shared" si="11"/>
        <v>0.22482344436049403</v>
      </c>
      <c r="P25" s="95">
        <f t="shared" si="12"/>
        <v>3.6277421052631573</v>
      </c>
      <c r="Q25" s="96">
        <f t="shared" si="13"/>
        <v>8.9929377744197611E-2</v>
      </c>
      <c r="R25" s="25">
        <f t="shared" si="14"/>
        <v>18.138710526315791</v>
      </c>
      <c r="S25" s="25">
        <f t="shared" si="15"/>
        <v>0.44964688872098818</v>
      </c>
      <c r="T25" s="95">
        <f t="shared" si="16"/>
        <v>17.231774999999999</v>
      </c>
      <c r="U25" s="96">
        <f t="shared" si="17"/>
        <v>0.42716454428493872</v>
      </c>
      <c r="W25" s="50"/>
    </row>
    <row r="26" spans="1:23" x14ac:dyDescent="0.3">
      <c r="A26" s="18">
        <f t="shared" si="18"/>
        <v>18</v>
      </c>
      <c r="B26" s="74">
        <v>27104.959999999999</v>
      </c>
      <c r="C26" s="75"/>
      <c r="D26" s="74">
        <f t="shared" si="0"/>
        <v>37209.689087999999</v>
      </c>
      <c r="E26" s="78">
        <f t="shared" si="1"/>
        <v>922.40409837406639</v>
      </c>
      <c r="F26" s="74">
        <f t="shared" si="2"/>
        <v>3100.8074239999996</v>
      </c>
      <c r="G26" s="78">
        <f t="shared" si="3"/>
        <v>76.867008197838857</v>
      </c>
      <c r="H26" s="74">
        <f t="shared" si="4"/>
        <v>0</v>
      </c>
      <c r="I26" s="78">
        <f t="shared" si="5"/>
        <v>0</v>
      </c>
      <c r="J26" s="74">
        <f t="shared" si="6"/>
        <v>0</v>
      </c>
      <c r="K26" s="78">
        <f t="shared" si="7"/>
        <v>0</v>
      </c>
      <c r="L26" s="95">
        <f t="shared" si="8"/>
        <v>18.830814315789475</v>
      </c>
      <c r="M26" s="96">
        <f t="shared" si="9"/>
        <v>0.46680369350914291</v>
      </c>
      <c r="N26" s="95">
        <f t="shared" si="10"/>
        <v>9.4154071578947374</v>
      </c>
      <c r="O26" s="96">
        <f t="shared" si="11"/>
        <v>0.23340184675457146</v>
      </c>
      <c r="P26" s="95">
        <f t="shared" si="12"/>
        <v>3.7661628631578949</v>
      </c>
      <c r="Q26" s="96">
        <f t="shared" si="13"/>
        <v>9.336073870182858E-2</v>
      </c>
      <c r="R26" s="25">
        <f t="shared" si="14"/>
        <v>18.830814315789471</v>
      </c>
      <c r="S26" s="25">
        <f t="shared" si="15"/>
        <v>0.46680369350914286</v>
      </c>
      <c r="T26" s="95">
        <f t="shared" si="16"/>
        <v>17.889273599999999</v>
      </c>
      <c r="U26" s="96">
        <f t="shared" si="17"/>
        <v>0.44346350883368574</v>
      </c>
      <c r="W26" s="50"/>
    </row>
    <row r="27" spans="1:23" x14ac:dyDescent="0.3">
      <c r="A27" s="18">
        <f t="shared" si="18"/>
        <v>19</v>
      </c>
      <c r="B27" s="74">
        <v>27115.78</v>
      </c>
      <c r="C27" s="75"/>
      <c r="D27" s="74">
        <f t="shared" si="0"/>
        <v>37224.542783999997</v>
      </c>
      <c r="E27" s="78">
        <f t="shared" si="1"/>
        <v>922.77231187980135</v>
      </c>
      <c r="F27" s="74">
        <f t="shared" si="2"/>
        <v>3102.0452319999995</v>
      </c>
      <c r="G27" s="78">
        <f t="shared" si="3"/>
        <v>76.897692656650108</v>
      </c>
      <c r="H27" s="74">
        <f t="shared" si="4"/>
        <v>0</v>
      </c>
      <c r="I27" s="78">
        <f t="shared" si="5"/>
        <v>0</v>
      </c>
      <c r="J27" s="74">
        <f t="shared" si="6"/>
        <v>0</v>
      </c>
      <c r="K27" s="78">
        <f t="shared" si="7"/>
        <v>0</v>
      </c>
      <c r="L27" s="95">
        <f t="shared" si="8"/>
        <v>18.838331368421052</v>
      </c>
      <c r="M27" s="96">
        <f t="shared" si="9"/>
        <v>0.46699003637641767</v>
      </c>
      <c r="N27" s="95">
        <f t="shared" si="10"/>
        <v>9.419165684210526</v>
      </c>
      <c r="O27" s="96">
        <f t="shared" si="11"/>
        <v>0.23349501818820884</v>
      </c>
      <c r="P27" s="95">
        <f t="shared" si="12"/>
        <v>3.7676662736842106</v>
      </c>
      <c r="Q27" s="96">
        <f t="shared" si="13"/>
        <v>9.3398007275283537E-2</v>
      </c>
      <c r="R27" s="25">
        <f t="shared" si="14"/>
        <v>18.838331368421052</v>
      </c>
      <c r="S27" s="25">
        <f t="shared" si="15"/>
        <v>0.46699003637641767</v>
      </c>
      <c r="T27" s="95">
        <f t="shared" si="16"/>
        <v>17.896414799999999</v>
      </c>
      <c r="U27" s="96">
        <f t="shared" si="17"/>
        <v>0.44364053455759678</v>
      </c>
      <c r="W27" s="50"/>
    </row>
    <row r="28" spans="1:23" x14ac:dyDescent="0.3">
      <c r="A28" s="18">
        <f t="shared" si="18"/>
        <v>20</v>
      </c>
      <c r="B28" s="74">
        <v>28112</v>
      </c>
      <c r="C28" s="75"/>
      <c r="D28" s="74">
        <f t="shared" si="0"/>
        <v>38592.153599999998</v>
      </c>
      <c r="E28" s="78">
        <f t="shared" si="1"/>
        <v>956.67449844942598</v>
      </c>
      <c r="F28" s="74">
        <f t="shared" si="2"/>
        <v>3216.0128</v>
      </c>
      <c r="G28" s="78">
        <f t="shared" si="3"/>
        <v>79.722874870785503</v>
      </c>
      <c r="H28" s="74">
        <f t="shared" si="4"/>
        <v>0</v>
      </c>
      <c r="I28" s="78">
        <f t="shared" si="5"/>
        <v>0</v>
      </c>
      <c r="J28" s="74">
        <f t="shared" si="6"/>
        <v>0</v>
      </c>
      <c r="K28" s="78">
        <f t="shared" si="7"/>
        <v>0</v>
      </c>
      <c r="L28" s="95">
        <f t="shared" si="8"/>
        <v>19.530442105263155</v>
      </c>
      <c r="M28" s="96">
        <f t="shared" si="9"/>
        <v>0.484147013385337</v>
      </c>
      <c r="N28" s="95">
        <f t="shared" si="10"/>
        <v>9.7652210526315777</v>
      </c>
      <c r="O28" s="96">
        <f t="shared" si="11"/>
        <v>0.2420735066926685</v>
      </c>
      <c r="P28" s="95">
        <f t="shared" si="12"/>
        <v>3.906088421052631</v>
      </c>
      <c r="Q28" s="96">
        <f t="shared" si="13"/>
        <v>9.6829402677067397E-2</v>
      </c>
      <c r="R28" s="25">
        <f t="shared" si="14"/>
        <v>19.530442105263159</v>
      </c>
      <c r="S28" s="25">
        <f t="shared" si="15"/>
        <v>0.48414701338533705</v>
      </c>
      <c r="T28" s="95">
        <f t="shared" si="16"/>
        <v>18.553919999999998</v>
      </c>
      <c r="U28" s="96">
        <f t="shared" si="17"/>
        <v>0.45993966271607012</v>
      </c>
      <c r="W28" s="50"/>
    </row>
    <row r="29" spans="1:23" x14ac:dyDescent="0.3">
      <c r="A29" s="18">
        <f t="shared" si="18"/>
        <v>21</v>
      </c>
      <c r="B29" s="74">
        <v>28122.85</v>
      </c>
      <c r="C29" s="75"/>
      <c r="D29" s="74">
        <f t="shared" si="0"/>
        <v>38607.048479999998</v>
      </c>
      <c r="E29" s="78">
        <f t="shared" si="1"/>
        <v>957.04373287985334</v>
      </c>
      <c r="F29" s="74">
        <f t="shared" si="2"/>
        <v>3217.2540399999998</v>
      </c>
      <c r="G29" s="78">
        <f t="shared" si="3"/>
        <v>79.753644406654445</v>
      </c>
      <c r="H29" s="74">
        <f t="shared" si="4"/>
        <v>0</v>
      </c>
      <c r="I29" s="78">
        <f t="shared" si="5"/>
        <v>0</v>
      </c>
      <c r="J29" s="74">
        <f t="shared" si="6"/>
        <v>0</v>
      </c>
      <c r="K29" s="78">
        <f t="shared" si="7"/>
        <v>0</v>
      </c>
      <c r="L29" s="95">
        <f t="shared" si="8"/>
        <v>19.537979999999997</v>
      </c>
      <c r="M29" s="96">
        <f t="shared" si="9"/>
        <v>0.48433387291490554</v>
      </c>
      <c r="N29" s="95">
        <f t="shared" si="10"/>
        <v>9.7689899999999987</v>
      </c>
      <c r="O29" s="96">
        <f t="shared" si="11"/>
        <v>0.24216693645745277</v>
      </c>
      <c r="P29" s="95">
        <f t="shared" si="12"/>
        <v>3.9075959999999994</v>
      </c>
      <c r="Q29" s="96">
        <f t="shared" si="13"/>
        <v>9.6866774582981097E-2</v>
      </c>
      <c r="R29" s="25">
        <f t="shared" si="14"/>
        <v>19.537979999999997</v>
      </c>
      <c r="S29" s="25">
        <f t="shared" si="15"/>
        <v>0.48433387291490554</v>
      </c>
      <c r="T29" s="95">
        <f t="shared" si="16"/>
        <v>18.561080999999998</v>
      </c>
      <c r="U29" s="96">
        <f t="shared" si="17"/>
        <v>0.46011717926916024</v>
      </c>
      <c r="W29" s="50"/>
    </row>
    <row r="30" spans="1:23" x14ac:dyDescent="0.3">
      <c r="A30" s="18">
        <f t="shared" si="18"/>
        <v>22</v>
      </c>
      <c r="B30" s="74">
        <v>29119.06</v>
      </c>
      <c r="C30" s="75"/>
      <c r="D30" s="74">
        <f t="shared" si="0"/>
        <v>39974.645568</v>
      </c>
      <c r="E30" s="78">
        <f t="shared" si="1"/>
        <v>990.94557914124721</v>
      </c>
      <c r="F30" s="74">
        <f t="shared" si="2"/>
        <v>3331.2204640000004</v>
      </c>
      <c r="G30" s="78">
        <f t="shared" si="3"/>
        <v>82.578798261770615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20.230083789473685</v>
      </c>
      <c r="M30" s="96">
        <f t="shared" si="9"/>
        <v>0.50149067770306033</v>
      </c>
      <c r="N30" s="95">
        <f t="shared" si="10"/>
        <v>10.115041894736843</v>
      </c>
      <c r="O30" s="96">
        <f t="shared" si="11"/>
        <v>0.25074533885153016</v>
      </c>
      <c r="P30" s="95">
        <f t="shared" si="12"/>
        <v>4.046016757894737</v>
      </c>
      <c r="Q30" s="96">
        <f t="shared" si="13"/>
        <v>0.10029813554061208</v>
      </c>
      <c r="R30" s="25">
        <f t="shared" si="14"/>
        <v>20.230083789473689</v>
      </c>
      <c r="S30" s="25">
        <f t="shared" si="15"/>
        <v>0.50149067770306044</v>
      </c>
      <c r="T30" s="95">
        <f t="shared" si="16"/>
        <v>19.218579599999998</v>
      </c>
      <c r="U30" s="96">
        <f t="shared" si="17"/>
        <v>0.47641614381790731</v>
      </c>
      <c r="W30" s="50"/>
    </row>
    <row r="31" spans="1:23" x14ac:dyDescent="0.3">
      <c r="A31" s="18">
        <f t="shared" si="18"/>
        <v>23</v>
      </c>
      <c r="B31" s="74">
        <v>30126.1</v>
      </c>
      <c r="C31" s="75"/>
      <c r="D31" s="74">
        <f t="shared" si="0"/>
        <v>41357.110079999999</v>
      </c>
      <c r="E31" s="78">
        <f t="shared" si="1"/>
        <v>1025.2159792166069</v>
      </c>
      <c r="F31" s="74">
        <f t="shared" si="2"/>
        <v>3446.4258399999999</v>
      </c>
      <c r="G31" s="78">
        <f t="shared" si="3"/>
        <v>85.434664934717233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20.929711578947369</v>
      </c>
      <c r="M31" s="96">
        <f t="shared" si="9"/>
        <v>0.51883399757925452</v>
      </c>
      <c r="N31" s="95">
        <f t="shared" si="10"/>
        <v>10.464855789473685</v>
      </c>
      <c r="O31" s="96">
        <f t="shared" si="11"/>
        <v>0.25941699878962726</v>
      </c>
      <c r="P31" s="95">
        <f t="shared" si="12"/>
        <v>4.1859423157894735</v>
      </c>
      <c r="Q31" s="96">
        <f t="shared" si="13"/>
        <v>0.1037667995158509</v>
      </c>
      <c r="R31" s="25">
        <f t="shared" si="14"/>
        <v>20.929711578947366</v>
      </c>
      <c r="S31" s="25">
        <f t="shared" si="15"/>
        <v>0.51883399757925441</v>
      </c>
      <c r="T31" s="95">
        <f t="shared" si="16"/>
        <v>19.883226000000001</v>
      </c>
      <c r="U31" s="96">
        <f t="shared" si="17"/>
        <v>0.4928922977002918</v>
      </c>
      <c r="W31" s="50"/>
    </row>
    <row r="32" spans="1:23" x14ac:dyDescent="0.3">
      <c r="A32" s="18">
        <f t="shared" si="18"/>
        <v>24</v>
      </c>
      <c r="B32" s="74">
        <v>31122.32</v>
      </c>
      <c r="C32" s="75"/>
      <c r="D32" s="74">
        <f t="shared" si="0"/>
        <v>42724.720895999999</v>
      </c>
      <c r="E32" s="78">
        <f t="shared" si="1"/>
        <v>1059.1181657862314</v>
      </c>
      <c r="F32" s="74">
        <f t="shared" si="2"/>
        <v>3560.3934079999999</v>
      </c>
      <c r="G32" s="78">
        <f t="shared" si="3"/>
        <v>88.259847148852629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21.621822315789473</v>
      </c>
      <c r="M32" s="96">
        <f t="shared" si="9"/>
        <v>0.5359909745881738</v>
      </c>
      <c r="N32" s="95">
        <f t="shared" si="10"/>
        <v>10.810911157894736</v>
      </c>
      <c r="O32" s="96">
        <f t="shared" si="11"/>
        <v>0.2679954872940869</v>
      </c>
      <c r="P32" s="95">
        <f t="shared" si="12"/>
        <v>4.3243644631578944</v>
      </c>
      <c r="Q32" s="96">
        <f t="shared" si="13"/>
        <v>0.10719819491763476</v>
      </c>
      <c r="R32" s="25">
        <f t="shared" si="14"/>
        <v>21.621822315789473</v>
      </c>
      <c r="S32" s="25">
        <f t="shared" si="15"/>
        <v>0.5359909745881738</v>
      </c>
      <c r="T32" s="95">
        <f t="shared" si="16"/>
        <v>20.5407312</v>
      </c>
      <c r="U32" s="96">
        <f t="shared" si="17"/>
        <v>0.50919142585876509</v>
      </c>
      <c r="W32" s="50"/>
    </row>
    <row r="33" spans="1:23" x14ac:dyDescent="0.3">
      <c r="A33" s="18">
        <f t="shared" si="18"/>
        <v>25</v>
      </c>
      <c r="B33" s="74">
        <v>31133.13</v>
      </c>
      <c r="C33" s="75"/>
      <c r="D33" s="74">
        <f t="shared" si="0"/>
        <v>42739.560863999999</v>
      </c>
      <c r="E33" s="78">
        <f t="shared" si="1"/>
        <v>1059.4860389837356</v>
      </c>
      <c r="F33" s="74">
        <f t="shared" si="2"/>
        <v>3561.6300720000004</v>
      </c>
      <c r="G33" s="78">
        <f t="shared" si="3"/>
        <v>88.290503248644654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21.629332421052631</v>
      </c>
      <c r="M33" s="96">
        <f t="shared" si="9"/>
        <v>0.53617714523468407</v>
      </c>
      <c r="N33" s="95">
        <f t="shared" si="10"/>
        <v>10.814666210526315</v>
      </c>
      <c r="O33" s="96">
        <f t="shared" si="11"/>
        <v>0.26808857261734204</v>
      </c>
      <c r="P33" s="95">
        <f t="shared" si="12"/>
        <v>4.3258664842105263</v>
      </c>
      <c r="Q33" s="96">
        <f t="shared" si="13"/>
        <v>0.10723542904693681</v>
      </c>
      <c r="R33" s="25">
        <f t="shared" si="14"/>
        <v>21.629332421052634</v>
      </c>
      <c r="S33" s="25">
        <f t="shared" si="15"/>
        <v>0.53617714523468418</v>
      </c>
      <c r="T33" s="95">
        <f t="shared" si="16"/>
        <v>20.5478658</v>
      </c>
      <c r="U33" s="96">
        <f t="shared" si="17"/>
        <v>0.50936828797294986</v>
      </c>
      <c r="W33" s="50"/>
    </row>
    <row r="34" spans="1:23" x14ac:dyDescent="0.3">
      <c r="A34" s="18">
        <f t="shared" si="18"/>
        <v>26</v>
      </c>
      <c r="B34" s="74">
        <v>31133.13</v>
      </c>
      <c r="C34" s="75"/>
      <c r="D34" s="74">
        <f t="shared" si="0"/>
        <v>42739.560863999999</v>
      </c>
      <c r="E34" s="78">
        <f t="shared" si="1"/>
        <v>1059.4860389837356</v>
      </c>
      <c r="F34" s="74">
        <f t="shared" si="2"/>
        <v>3561.6300720000004</v>
      </c>
      <c r="G34" s="78">
        <f t="shared" si="3"/>
        <v>88.290503248644654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21.629332421052631</v>
      </c>
      <c r="M34" s="96">
        <f t="shared" si="9"/>
        <v>0.53617714523468407</v>
      </c>
      <c r="N34" s="95">
        <f t="shared" si="10"/>
        <v>10.814666210526315</v>
      </c>
      <c r="O34" s="96">
        <f t="shared" si="11"/>
        <v>0.26808857261734204</v>
      </c>
      <c r="P34" s="95">
        <f t="shared" si="12"/>
        <v>4.3258664842105263</v>
      </c>
      <c r="Q34" s="96">
        <f t="shared" si="13"/>
        <v>0.10723542904693681</v>
      </c>
      <c r="R34" s="25">
        <f t="shared" si="14"/>
        <v>21.629332421052634</v>
      </c>
      <c r="S34" s="25">
        <f t="shared" si="15"/>
        <v>0.53617714523468418</v>
      </c>
      <c r="T34" s="95">
        <f t="shared" si="16"/>
        <v>20.5478658</v>
      </c>
      <c r="U34" s="96">
        <f t="shared" si="17"/>
        <v>0.50936828797294986</v>
      </c>
      <c r="W34" s="50"/>
    </row>
    <row r="35" spans="1:23" x14ac:dyDescent="0.3">
      <c r="A35" s="18">
        <f t="shared" si="18"/>
        <v>27</v>
      </c>
      <c r="B35" s="74">
        <v>31143.98</v>
      </c>
      <c r="C35" s="75"/>
      <c r="D35" s="74">
        <f t="shared" si="0"/>
        <v>42754.455743999999</v>
      </c>
      <c r="E35" s="78">
        <f t="shared" si="1"/>
        <v>1059.8552734141631</v>
      </c>
      <c r="F35" s="74">
        <f t="shared" si="2"/>
        <v>3562.8713119999998</v>
      </c>
      <c r="G35" s="78">
        <f t="shared" si="3"/>
        <v>88.321272784513596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21.636870315789473</v>
      </c>
      <c r="M35" s="96">
        <f t="shared" si="9"/>
        <v>0.53636400476425261</v>
      </c>
      <c r="N35" s="95">
        <f t="shared" si="10"/>
        <v>10.818435157894736</v>
      </c>
      <c r="O35" s="96">
        <f t="shared" si="11"/>
        <v>0.26818200238212631</v>
      </c>
      <c r="P35" s="95">
        <f t="shared" si="12"/>
        <v>4.3273740631578947</v>
      </c>
      <c r="Q35" s="96">
        <f t="shared" si="13"/>
        <v>0.10727280095285052</v>
      </c>
      <c r="R35" s="25">
        <f t="shared" si="14"/>
        <v>21.636870315789473</v>
      </c>
      <c r="S35" s="25">
        <f t="shared" si="15"/>
        <v>0.53636400476425261</v>
      </c>
      <c r="T35" s="95">
        <f t="shared" si="16"/>
        <v>20.5550268</v>
      </c>
      <c r="U35" s="96">
        <f t="shared" si="17"/>
        <v>0.50954580452604004</v>
      </c>
      <c r="W35" s="50"/>
    </row>
    <row r="36" spans="1:23" x14ac:dyDescent="0.3">
      <c r="A36" s="26"/>
      <c r="B36" s="76"/>
      <c r="C36" s="77"/>
      <c r="D36" s="76"/>
      <c r="E36" s="77"/>
      <c r="F36" s="76"/>
      <c r="G36" s="77"/>
      <c r="H36" s="76"/>
      <c r="I36" s="77"/>
      <c r="J36" s="76"/>
      <c r="K36" s="77"/>
      <c r="L36" s="76"/>
      <c r="M36" s="77"/>
      <c r="N36" s="76"/>
      <c r="O36" s="77"/>
      <c r="P36" s="76"/>
      <c r="Q36" s="77"/>
      <c r="R36" s="26"/>
      <c r="S36" s="26"/>
      <c r="T36" s="76"/>
      <c r="U36" s="77"/>
    </row>
  </sheetData>
  <dataConsolidate/>
  <mergeCells count="286">
    <mergeCell ref="B8:C8"/>
    <mergeCell ref="B9:C9"/>
    <mergeCell ref="B10:C10"/>
    <mergeCell ref="F8:G8"/>
    <mergeCell ref="F9:G9"/>
    <mergeCell ref="F10:G10"/>
    <mergeCell ref="L4:Q4"/>
    <mergeCell ref="B4:E4"/>
    <mergeCell ref="B6:C6"/>
    <mergeCell ref="P6:Q6"/>
    <mergeCell ref="F5:G5"/>
    <mergeCell ref="H5:I5"/>
    <mergeCell ref="H6:I6"/>
    <mergeCell ref="H4:I4"/>
    <mergeCell ref="J4:K4"/>
    <mergeCell ref="J5:K5"/>
    <mergeCell ref="D7:E7"/>
    <mergeCell ref="B5:C5"/>
    <mergeCell ref="D5:E5"/>
    <mergeCell ref="D6:E6"/>
    <mergeCell ref="B7:C7"/>
    <mergeCell ref="L9:M9"/>
    <mergeCell ref="L5:Q5"/>
    <mergeCell ref="N7:O7"/>
    <mergeCell ref="B35:C35"/>
    <mergeCell ref="B28:C28"/>
    <mergeCell ref="B29:C29"/>
    <mergeCell ref="B30:C30"/>
    <mergeCell ref="B31:C31"/>
    <mergeCell ref="B32:C32"/>
    <mergeCell ref="B13:C13"/>
    <mergeCell ref="B14:C14"/>
    <mergeCell ref="B15:C15"/>
    <mergeCell ref="B16:C16"/>
    <mergeCell ref="B33:C33"/>
    <mergeCell ref="B34:C34"/>
    <mergeCell ref="B17:C17"/>
    <mergeCell ref="B18:C18"/>
    <mergeCell ref="B19:C19"/>
    <mergeCell ref="B11:C11"/>
    <mergeCell ref="B25:C25"/>
    <mergeCell ref="B26:C26"/>
    <mergeCell ref="B27:C27"/>
    <mergeCell ref="B20:C20"/>
    <mergeCell ref="B21:C21"/>
    <mergeCell ref="B22:C22"/>
    <mergeCell ref="B23:C23"/>
    <mergeCell ref="B24:C24"/>
    <mergeCell ref="B12:C12"/>
    <mergeCell ref="B36:C3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1:E21"/>
    <mergeCell ref="D22:E22"/>
    <mergeCell ref="D23:E23"/>
    <mergeCell ref="D24:E24"/>
    <mergeCell ref="D17:E17"/>
    <mergeCell ref="D18:E18"/>
    <mergeCell ref="D19:E19"/>
    <mergeCell ref="D20:E20"/>
    <mergeCell ref="D35:E35"/>
    <mergeCell ref="D36:E36"/>
    <mergeCell ref="D29:E2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J6:K6"/>
    <mergeCell ref="L7:M7"/>
    <mergeCell ref="J7:K7"/>
    <mergeCell ref="F23:G23"/>
    <mergeCell ref="F24:G24"/>
    <mergeCell ref="F25:G25"/>
    <mergeCell ref="F26:G26"/>
    <mergeCell ref="F19:G19"/>
    <mergeCell ref="F20:G20"/>
    <mergeCell ref="F21:G21"/>
    <mergeCell ref="F22:G22"/>
    <mergeCell ref="F31:G31"/>
    <mergeCell ref="F32:G32"/>
    <mergeCell ref="F33:G33"/>
    <mergeCell ref="F34:G34"/>
    <mergeCell ref="F27:G27"/>
    <mergeCell ref="F28:G28"/>
    <mergeCell ref="F29:G29"/>
    <mergeCell ref="T5:U5"/>
    <mergeCell ref="F15:G15"/>
    <mergeCell ref="F16:G16"/>
    <mergeCell ref="F17:G17"/>
    <mergeCell ref="F18:G18"/>
    <mergeCell ref="F11:G11"/>
    <mergeCell ref="F12:G12"/>
    <mergeCell ref="F13:G13"/>
    <mergeCell ref="F14:G14"/>
    <mergeCell ref="T7:U7"/>
    <mergeCell ref="J8:K8"/>
    <mergeCell ref="J9:K9"/>
    <mergeCell ref="J10:K10"/>
    <mergeCell ref="J11:K11"/>
    <mergeCell ref="J12:K12"/>
    <mergeCell ref="J13:K13"/>
    <mergeCell ref="J14:K14"/>
    <mergeCell ref="L10:M10"/>
    <mergeCell ref="P7:Q7"/>
    <mergeCell ref="N8:O8"/>
    <mergeCell ref="F30:G30"/>
    <mergeCell ref="F35:G35"/>
    <mergeCell ref="F36:G36"/>
    <mergeCell ref="F7:G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1:I21"/>
    <mergeCell ref="H22:I22"/>
    <mergeCell ref="H23:I23"/>
    <mergeCell ref="H24:I24"/>
    <mergeCell ref="H17:I17"/>
    <mergeCell ref="H18:I18"/>
    <mergeCell ref="H19:I19"/>
    <mergeCell ref="H20:I20"/>
    <mergeCell ref="H35:I35"/>
    <mergeCell ref="H36:I36"/>
    <mergeCell ref="H29:I29"/>
    <mergeCell ref="H30:I30"/>
    <mergeCell ref="H31:I31"/>
    <mergeCell ref="H32:I32"/>
    <mergeCell ref="J15:K15"/>
    <mergeCell ref="J16:K16"/>
    <mergeCell ref="J17:K17"/>
    <mergeCell ref="H33:I33"/>
    <mergeCell ref="H34:I34"/>
    <mergeCell ref="H25:I25"/>
    <mergeCell ref="H26:I26"/>
    <mergeCell ref="H27:I27"/>
    <mergeCell ref="H28:I28"/>
    <mergeCell ref="J22:K22"/>
    <mergeCell ref="J23:K23"/>
    <mergeCell ref="J24:K24"/>
    <mergeCell ref="J25:K25"/>
    <mergeCell ref="J18:K18"/>
    <mergeCell ref="J19:K19"/>
    <mergeCell ref="J20:K20"/>
    <mergeCell ref="J21:K21"/>
    <mergeCell ref="J30:K30"/>
    <mergeCell ref="J31:K31"/>
    <mergeCell ref="J32:K32"/>
    <mergeCell ref="J33:K33"/>
    <mergeCell ref="J26:K26"/>
    <mergeCell ref="J27:K27"/>
    <mergeCell ref="J28:K28"/>
    <mergeCell ref="J29:K29"/>
    <mergeCell ref="J34:K34"/>
    <mergeCell ref="J35:K35"/>
    <mergeCell ref="J36:K36"/>
    <mergeCell ref="L8:M8"/>
    <mergeCell ref="L11:M11"/>
    <mergeCell ref="L12:M12"/>
    <mergeCell ref="L13:M13"/>
    <mergeCell ref="L14:M14"/>
    <mergeCell ref="L15:M15"/>
    <mergeCell ref="L16:M16"/>
    <mergeCell ref="L21:M21"/>
    <mergeCell ref="L22:M22"/>
    <mergeCell ref="L23:M23"/>
    <mergeCell ref="L24:M24"/>
    <mergeCell ref="L17:M17"/>
    <mergeCell ref="L18:M18"/>
    <mergeCell ref="L19:M19"/>
    <mergeCell ref="L20:M20"/>
    <mergeCell ref="L35:M35"/>
    <mergeCell ref="L36:M36"/>
    <mergeCell ref="L29:M29"/>
    <mergeCell ref="L30:M30"/>
    <mergeCell ref="L31:M31"/>
    <mergeCell ref="L32:M32"/>
    <mergeCell ref="N9:O9"/>
    <mergeCell ref="N10:O10"/>
    <mergeCell ref="N11:O11"/>
    <mergeCell ref="L33:M33"/>
    <mergeCell ref="L34:M34"/>
    <mergeCell ref="L25:M25"/>
    <mergeCell ref="L26:M26"/>
    <mergeCell ref="L27:M27"/>
    <mergeCell ref="L28:M28"/>
    <mergeCell ref="N16:O16"/>
    <mergeCell ref="N17:O17"/>
    <mergeCell ref="N18:O18"/>
    <mergeCell ref="N19:O19"/>
    <mergeCell ref="N12:O12"/>
    <mergeCell ref="N13:O13"/>
    <mergeCell ref="N14:O14"/>
    <mergeCell ref="N15:O15"/>
    <mergeCell ref="N24:O24"/>
    <mergeCell ref="N25:O25"/>
    <mergeCell ref="N26:O26"/>
    <mergeCell ref="N27:O27"/>
    <mergeCell ref="N20:O20"/>
    <mergeCell ref="N21:O21"/>
    <mergeCell ref="N22:O22"/>
    <mergeCell ref="N23:O23"/>
    <mergeCell ref="N32:O32"/>
    <mergeCell ref="N33:O33"/>
    <mergeCell ref="N34:O34"/>
    <mergeCell ref="N35:O35"/>
    <mergeCell ref="N28:O28"/>
    <mergeCell ref="N29:O29"/>
    <mergeCell ref="N30:O30"/>
    <mergeCell ref="N31:O31"/>
    <mergeCell ref="N36:O36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21:Q21"/>
    <mergeCell ref="P22:Q22"/>
    <mergeCell ref="P23:Q23"/>
    <mergeCell ref="P24:Q24"/>
    <mergeCell ref="P17:Q17"/>
    <mergeCell ref="P18:Q18"/>
    <mergeCell ref="P19:Q19"/>
    <mergeCell ref="P20:Q20"/>
    <mergeCell ref="P35:Q35"/>
    <mergeCell ref="P36:Q36"/>
    <mergeCell ref="P29:Q29"/>
    <mergeCell ref="P30:Q30"/>
    <mergeCell ref="P31:Q31"/>
    <mergeCell ref="P32:Q32"/>
    <mergeCell ref="T8:U8"/>
    <mergeCell ref="T9:U9"/>
    <mergeCell ref="T10:U10"/>
    <mergeCell ref="T11:U11"/>
    <mergeCell ref="P33:Q33"/>
    <mergeCell ref="P34:Q34"/>
    <mergeCell ref="P25:Q25"/>
    <mergeCell ref="P26:Q26"/>
    <mergeCell ref="P27:Q27"/>
    <mergeCell ref="P28:Q28"/>
    <mergeCell ref="T16:U16"/>
    <mergeCell ref="T17:U17"/>
    <mergeCell ref="T18:U18"/>
    <mergeCell ref="T19:U19"/>
    <mergeCell ref="T12:U12"/>
    <mergeCell ref="T13:U13"/>
    <mergeCell ref="T14:U14"/>
    <mergeCell ref="T15:U15"/>
    <mergeCell ref="T20:U20"/>
    <mergeCell ref="T21:U21"/>
    <mergeCell ref="T22:U22"/>
    <mergeCell ref="T36:U36"/>
    <mergeCell ref="T29:U29"/>
    <mergeCell ref="T30:U30"/>
    <mergeCell ref="T31:U31"/>
    <mergeCell ref="T32:U32"/>
    <mergeCell ref="T23:U23"/>
    <mergeCell ref="T24:U24"/>
    <mergeCell ref="T33:U33"/>
    <mergeCell ref="T34:U34"/>
    <mergeCell ref="T35:U35"/>
    <mergeCell ref="T25:U25"/>
    <mergeCell ref="T26:U26"/>
    <mergeCell ref="T27:U27"/>
    <mergeCell ref="T28:U28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="75" zoomScaleNormal="75" workbookViewId="0">
      <selection activeCell="F24" sqref="F24:G24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1.140625" style="1" customWidth="1"/>
    <col min="24" max="16384" width="8.85546875" style="1"/>
  </cols>
  <sheetData>
    <row r="1" spans="1:23" ht="16.5" x14ac:dyDescent="0.3">
      <c r="A1" s="5" t="s">
        <v>130</v>
      </c>
      <c r="B1" s="5" t="s">
        <v>1</v>
      </c>
      <c r="C1" s="5"/>
      <c r="D1" s="5"/>
      <c r="E1" s="6">
        <v>310</v>
      </c>
      <c r="F1" s="48" t="s">
        <v>131</v>
      </c>
      <c r="G1" s="5"/>
      <c r="H1" s="5"/>
      <c r="N1" s="47" t="str">
        <f>Voorblad!G24</f>
        <v>1 april 2020</v>
      </c>
      <c r="Q1" s="8" t="s">
        <v>66</v>
      </c>
    </row>
    <row r="2" spans="1:23" ht="16.5" x14ac:dyDescent="0.3">
      <c r="A2" s="8"/>
      <c r="E2" s="51">
        <v>315</v>
      </c>
      <c r="F2" s="48" t="s">
        <v>203</v>
      </c>
      <c r="G2" s="45"/>
      <c r="T2" s="1" t="s">
        <v>6</v>
      </c>
      <c r="U2" s="13">
        <f>Voorblad!D2</f>
        <v>1.3728</v>
      </c>
    </row>
    <row r="3" spans="1:23" ht="17.25" x14ac:dyDescent="0.35">
      <c r="A3" s="5"/>
      <c r="B3" s="5"/>
      <c r="C3" s="5"/>
      <c r="D3" s="5"/>
      <c r="E3" s="10"/>
      <c r="F3" s="11"/>
      <c r="G3" s="5"/>
      <c r="H3" s="5"/>
      <c r="Q3" s="8"/>
      <c r="U3" s="13"/>
    </row>
    <row r="4" spans="1:23" x14ac:dyDescent="0.3">
      <c r="A4" s="14"/>
      <c r="B4" s="83" t="s">
        <v>7</v>
      </c>
      <c r="C4" s="91"/>
      <c r="D4" s="91"/>
      <c r="E4" s="84"/>
      <c r="F4" s="15" t="s">
        <v>8</v>
      </c>
      <c r="G4" s="16"/>
      <c r="H4" s="83" t="s">
        <v>9</v>
      </c>
      <c r="I4" s="86"/>
      <c r="J4" s="83" t="s">
        <v>10</v>
      </c>
      <c r="K4" s="84"/>
      <c r="L4" s="83" t="s">
        <v>11</v>
      </c>
      <c r="M4" s="91"/>
      <c r="N4" s="91"/>
      <c r="O4" s="91"/>
      <c r="P4" s="91"/>
      <c r="Q4" s="84"/>
      <c r="R4" s="17" t="s">
        <v>12</v>
      </c>
      <c r="S4" s="17"/>
      <c r="T4" s="17"/>
      <c r="U4" s="16"/>
    </row>
    <row r="5" spans="1:23" x14ac:dyDescent="0.3">
      <c r="A5" s="18"/>
      <c r="B5" s="79">
        <v>1</v>
      </c>
      <c r="C5" s="80"/>
      <c r="D5" s="79"/>
      <c r="E5" s="80"/>
      <c r="F5" s="79"/>
      <c r="G5" s="80"/>
      <c r="H5" s="79"/>
      <c r="I5" s="80"/>
      <c r="J5" s="87" t="s">
        <v>13</v>
      </c>
      <c r="K5" s="80"/>
      <c r="L5" s="87" t="s">
        <v>14</v>
      </c>
      <c r="M5" s="88"/>
      <c r="N5" s="88"/>
      <c r="O5" s="88"/>
      <c r="P5" s="88"/>
      <c r="Q5" s="80"/>
      <c r="R5" s="19"/>
      <c r="S5" s="19"/>
      <c r="T5" s="85" t="s">
        <v>15</v>
      </c>
      <c r="U5" s="80"/>
    </row>
    <row r="6" spans="1:23" x14ac:dyDescent="0.3">
      <c r="A6" s="18"/>
      <c r="B6" s="92" t="s">
        <v>16</v>
      </c>
      <c r="C6" s="93"/>
      <c r="D6" s="81" t="str">
        <f>Voorblad!G24</f>
        <v>1 april 2020</v>
      </c>
      <c r="E6" s="82"/>
      <c r="F6" s="20" t="str">
        <f>D6</f>
        <v>1 april 2020</v>
      </c>
      <c r="G6" s="21"/>
      <c r="H6" s="89"/>
      <c r="I6" s="82"/>
      <c r="J6" s="89"/>
      <c r="K6" s="82"/>
      <c r="L6" s="22">
        <v>1</v>
      </c>
      <c r="M6" s="19"/>
      <c r="N6" s="23">
        <v>0.5</v>
      </c>
      <c r="O6" s="19"/>
      <c r="P6" s="94">
        <v>0.2</v>
      </c>
      <c r="Q6" s="93"/>
      <c r="R6" s="19" t="s">
        <v>9</v>
      </c>
      <c r="S6" s="19"/>
      <c r="T6" s="19"/>
      <c r="U6" s="24"/>
    </row>
    <row r="7" spans="1:23" x14ac:dyDescent="0.3">
      <c r="A7" s="18"/>
      <c r="B7" s="83"/>
      <c r="C7" s="84"/>
      <c r="D7" s="90"/>
      <c r="E7" s="86"/>
      <c r="F7" s="90"/>
      <c r="G7" s="86"/>
      <c r="H7" s="90"/>
      <c r="I7" s="86"/>
      <c r="J7" s="90"/>
      <c r="K7" s="86"/>
      <c r="L7" s="90"/>
      <c r="M7" s="86"/>
      <c r="N7" s="90"/>
      <c r="O7" s="86"/>
      <c r="P7" s="90"/>
      <c r="Q7" s="86"/>
      <c r="R7" s="14"/>
      <c r="S7" s="14"/>
      <c r="T7" s="90"/>
      <c r="U7" s="86"/>
    </row>
    <row r="8" spans="1:23" x14ac:dyDescent="0.3">
      <c r="A8" s="18">
        <v>0</v>
      </c>
      <c r="B8" s="74">
        <v>20228.900000000001</v>
      </c>
      <c r="C8" s="75"/>
      <c r="D8" s="74">
        <f t="shared" ref="D8:D35" si="0">B8*$U$2</f>
        <v>27770.233920000002</v>
      </c>
      <c r="E8" s="78">
        <f t="shared" ref="E8:E35" si="1">D8/40.3399</f>
        <v>688.40611702061733</v>
      </c>
      <c r="F8" s="74">
        <f t="shared" ref="F8:F35" si="2">B8/12*$U$2</f>
        <v>2314.1861600000002</v>
      </c>
      <c r="G8" s="78">
        <f t="shared" ref="G8:G35" si="3">F8/40.3399</f>
        <v>57.36717641838478</v>
      </c>
      <c r="H8" s="74">
        <f t="shared" ref="H8:H35" si="4">((B8&lt;19968.2)*913.03+(B8&gt;19968.2)*(B8&lt;20424.71)*(20424.71-B8+456.51)+(B8&gt;20424.71)*(B8&lt;22659.62)*456.51+(B8&gt;22659.62)*(B8&lt;23116.13)*(23116.13-B8))/12*$U$2</f>
        <v>74.625407999999737</v>
      </c>
      <c r="I8" s="78">
        <f t="shared" ref="I8:I35" si="5">H8/40.3399</f>
        <v>1.8499155426761031</v>
      </c>
      <c r="J8" s="74">
        <f t="shared" ref="J8:J35" si="6">((B8&lt;19968.2)*456.51+(B8&gt;19968.2)*(B8&lt;20196.46)*(20196.46-B8+228.26)+(B8&gt;20196.46)*(B8&lt;22659.62)*228.26+(B8&gt;22659.62)*(B8&lt;22887.88)*(22887.88-B8))/12*$U$2</f>
        <v>26.112943999999999</v>
      </c>
      <c r="K8" s="78">
        <f t="shared" ref="K8:K35" si="7">J8/40.3399</f>
        <v>0.64732297303662123</v>
      </c>
      <c r="L8" s="95">
        <f t="shared" ref="L8:L35" si="8">D8/1976</f>
        <v>14.053762105263159</v>
      </c>
      <c r="M8" s="96">
        <f t="shared" ref="M8:M35" si="9">L8/40.3399</f>
        <v>0.3483836624598266</v>
      </c>
      <c r="N8" s="95">
        <f t="shared" ref="N8:N35" si="10">L8/2</f>
        <v>7.0268810526315795</v>
      </c>
      <c r="O8" s="96">
        <f t="shared" ref="O8:O35" si="11">N8/40.3399</f>
        <v>0.1741918312299133</v>
      </c>
      <c r="P8" s="95">
        <f t="shared" ref="P8:P35" si="12">L8/5</f>
        <v>2.8107524210526318</v>
      </c>
      <c r="Q8" s="96">
        <f t="shared" ref="Q8:Q35" si="13">P8/40.3399</f>
        <v>6.9676732491965321E-2</v>
      </c>
      <c r="R8" s="25">
        <f t="shared" ref="R8:R35" si="14">(F8+H8)/1976*12</f>
        <v>14.506952842105264</v>
      </c>
      <c r="S8" s="25">
        <f t="shared" ref="S8:S35" si="15">R8/40.3399</f>
        <v>0.35961796737486368</v>
      </c>
      <c r="T8" s="95">
        <f t="shared" ref="T8:T35" si="16">D8/2080</f>
        <v>13.351074000000001</v>
      </c>
      <c r="U8" s="96">
        <f t="shared" ref="U8:U35" si="17">T8/40.3399</f>
        <v>0.33096447933683526</v>
      </c>
      <c r="W8" s="50"/>
    </row>
    <row r="9" spans="1:23" x14ac:dyDescent="0.3">
      <c r="A9" s="18">
        <f t="shared" ref="A9:A35" si="18">+A8+1</f>
        <v>1</v>
      </c>
      <c r="B9" s="74">
        <v>20614.2</v>
      </c>
      <c r="C9" s="75"/>
      <c r="D9" s="74">
        <f t="shared" si="0"/>
        <v>28299.173760000001</v>
      </c>
      <c r="E9" s="78">
        <f t="shared" si="1"/>
        <v>701.51819315367663</v>
      </c>
      <c r="F9" s="74">
        <f t="shared" si="2"/>
        <v>2358.2644800000003</v>
      </c>
      <c r="G9" s="78">
        <f t="shared" si="3"/>
        <v>58.45984942947306</v>
      </c>
      <c r="H9" s="74">
        <f t="shared" si="4"/>
        <v>52.224743999999994</v>
      </c>
      <c r="I9" s="78">
        <f t="shared" si="5"/>
        <v>1.2946175870540084</v>
      </c>
      <c r="J9" s="74">
        <f t="shared" si="6"/>
        <v>26.112943999999999</v>
      </c>
      <c r="K9" s="78">
        <f t="shared" si="7"/>
        <v>0.64732297303662123</v>
      </c>
      <c r="L9" s="95">
        <f t="shared" si="8"/>
        <v>14.321444210526316</v>
      </c>
      <c r="M9" s="96">
        <f t="shared" si="9"/>
        <v>0.35501932851906715</v>
      </c>
      <c r="N9" s="95">
        <f t="shared" si="10"/>
        <v>7.160722105263158</v>
      </c>
      <c r="O9" s="96">
        <f t="shared" si="11"/>
        <v>0.17750966425953357</v>
      </c>
      <c r="P9" s="95">
        <f t="shared" si="12"/>
        <v>2.864288842105263</v>
      </c>
      <c r="Q9" s="96">
        <f t="shared" si="13"/>
        <v>7.1003865703813424E-2</v>
      </c>
      <c r="R9" s="25">
        <f t="shared" si="14"/>
        <v>14.638598526315793</v>
      </c>
      <c r="S9" s="25">
        <f t="shared" si="15"/>
        <v>0.36288137864287695</v>
      </c>
      <c r="T9" s="95">
        <f t="shared" si="16"/>
        <v>13.605372000000001</v>
      </c>
      <c r="U9" s="96">
        <f t="shared" si="17"/>
        <v>0.33726836209311378</v>
      </c>
      <c r="W9" s="50"/>
    </row>
    <row r="10" spans="1:23" x14ac:dyDescent="0.3">
      <c r="A10" s="18">
        <f t="shared" si="18"/>
        <v>2</v>
      </c>
      <c r="B10" s="74">
        <v>21206.19</v>
      </c>
      <c r="C10" s="75"/>
      <c r="D10" s="74">
        <f t="shared" si="0"/>
        <v>29111.857631999999</v>
      </c>
      <c r="E10" s="78">
        <f t="shared" si="1"/>
        <v>721.664100109321</v>
      </c>
      <c r="F10" s="74">
        <f t="shared" si="2"/>
        <v>2425.9881359999999</v>
      </c>
      <c r="G10" s="78">
        <f t="shared" si="3"/>
        <v>60.138675009110088</v>
      </c>
      <c r="H10" s="74">
        <f t="shared" si="4"/>
        <v>52.224743999999994</v>
      </c>
      <c r="I10" s="78">
        <f t="shared" si="5"/>
        <v>1.2946175870540084</v>
      </c>
      <c r="J10" s="74">
        <f t="shared" si="6"/>
        <v>26.112943999999999</v>
      </c>
      <c r="K10" s="78">
        <f t="shared" si="7"/>
        <v>0.64732297303662123</v>
      </c>
      <c r="L10" s="95">
        <f t="shared" si="8"/>
        <v>14.73272147368421</v>
      </c>
      <c r="M10" s="96">
        <f t="shared" si="9"/>
        <v>0.36521462556139728</v>
      </c>
      <c r="N10" s="95">
        <f t="shared" si="10"/>
        <v>7.3663607368421049</v>
      </c>
      <c r="O10" s="96">
        <f t="shared" si="11"/>
        <v>0.18260731278069864</v>
      </c>
      <c r="P10" s="95">
        <f t="shared" si="12"/>
        <v>2.9465442947368419</v>
      </c>
      <c r="Q10" s="96">
        <f t="shared" si="13"/>
        <v>7.3042925112279458E-2</v>
      </c>
      <c r="R10" s="25">
        <f t="shared" si="14"/>
        <v>15.049875789473685</v>
      </c>
      <c r="S10" s="25">
        <f t="shared" si="15"/>
        <v>0.37307667568520708</v>
      </c>
      <c r="T10" s="95">
        <f t="shared" si="16"/>
        <v>13.9960854</v>
      </c>
      <c r="U10" s="96">
        <f t="shared" si="17"/>
        <v>0.3469538942833274</v>
      </c>
      <c r="W10" s="50"/>
    </row>
    <row r="11" spans="1:23" x14ac:dyDescent="0.3">
      <c r="A11" s="18">
        <f t="shared" si="18"/>
        <v>3</v>
      </c>
      <c r="B11" s="74">
        <v>22005.19</v>
      </c>
      <c r="C11" s="75"/>
      <c r="D11" s="74">
        <f t="shared" si="0"/>
        <v>30208.724832</v>
      </c>
      <c r="E11" s="78">
        <f t="shared" si="1"/>
        <v>748.85472775093638</v>
      </c>
      <c r="F11" s="74">
        <f t="shared" si="2"/>
        <v>2517.393736</v>
      </c>
      <c r="G11" s="78">
        <f t="shared" si="3"/>
        <v>62.404560645911367</v>
      </c>
      <c r="H11" s="74">
        <f t="shared" si="4"/>
        <v>52.224743999999994</v>
      </c>
      <c r="I11" s="78">
        <f t="shared" si="5"/>
        <v>1.2946175870540084</v>
      </c>
      <c r="J11" s="74">
        <f t="shared" si="6"/>
        <v>26.112943999999999</v>
      </c>
      <c r="K11" s="78">
        <f t="shared" si="7"/>
        <v>0.64732297303662123</v>
      </c>
      <c r="L11" s="95">
        <f t="shared" si="8"/>
        <v>15.287816210526316</v>
      </c>
      <c r="M11" s="96">
        <f t="shared" si="9"/>
        <v>0.37897506465128361</v>
      </c>
      <c r="N11" s="95">
        <f t="shared" si="10"/>
        <v>7.6439081052631579</v>
      </c>
      <c r="O11" s="96">
        <f t="shared" si="11"/>
        <v>0.18948753232564181</v>
      </c>
      <c r="P11" s="95">
        <f t="shared" si="12"/>
        <v>3.057563242105263</v>
      </c>
      <c r="Q11" s="96">
        <f t="shared" si="13"/>
        <v>7.5795012930256714E-2</v>
      </c>
      <c r="R11" s="25">
        <f t="shared" si="14"/>
        <v>15.604970526315791</v>
      </c>
      <c r="S11" s="25">
        <f t="shared" si="15"/>
        <v>0.38683711477509342</v>
      </c>
      <c r="T11" s="95">
        <f t="shared" si="16"/>
        <v>14.523425400000001</v>
      </c>
      <c r="U11" s="96">
        <f t="shared" si="17"/>
        <v>0.36002631141871944</v>
      </c>
      <c r="W11" s="50"/>
    </row>
    <row r="12" spans="1:23" x14ac:dyDescent="0.3">
      <c r="A12" s="18">
        <f t="shared" si="18"/>
        <v>4</v>
      </c>
      <c r="B12" s="74">
        <v>22799.46</v>
      </c>
      <c r="C12" s="75"/>
      <c r="D12" s="74">
        <f t="shared" si="0"/>
        <v>31299.098687999998</v>
      </c>
      <c r="E12" s="78">
        <f t="shared" si="1"/>
        <v>775.88438959937923</v>
      </c>
      <c r="F12" s="74">
        <f t="shared" si="2"/>
        <v>2608.2582240000002</v>
      </c>
      <c r="G12" s="78">
        <f t="shared" si="3"/>
        <v>64.65703246661495</v>
      </c>
      <c r="H12" s="74">
        <f t="shared" si="4"/>
        <v>36.227048000000217</v>
      </c>
      <c r="I12" s="78">
        <f t="shared" si="5"/>
        <v>0.89804506208493862</v>
      </c>
      <c r="J12" s="74">
        <f t="shared" si="6"/>
        <v>10.115248000000218</v>
      </c>
      <c r="K12" s="78">
        <f t="shared" si="7"/>
        <v>0.25075044806755142</v>
      </c>
      <c r="L12" s="95">
        <f t="shared" si="8"/>
        <v>15.839624842105263</v>
      </c>
      <c r="M12" s="96">
        <f t="shared" si="9"/>
        <v>0.39265404331952392</v>
      </c>
      <c r="N12" s="95">
        <f t="shared" si="10"/>
        <v>7.9198124210526313</v>
      </c>
      <c r="O12" s="96">
        <f t="shared" si="11"/>
        <v>0.19632702165976196</v>
      </c>
      <c r="P12" s="95">
        <f t="shared" si="12"/>
        <v>3.1679249684210524</v>
      </c>
      <c r="Q12" s="96">
        <f t="shared" si="13"/>
        <v>7.8530808663904786E-2</v>
      </c>
      <c r="R12" s="25">
        <f t="shared" si="14"/>
        <v>16.059627157894738</v>
      </c>
      <c r="S12" s="25">
        <f t="shared" si="15"/>
        <v>0.39810775827145672</v>
      </c>
      <c r="T12" s="95">
        <f t="shared" si="16"/>
        <v>15.047643599999999</v>
      </c>
      <c r="U12" s="96">
        <f t="shared" si="17"/>
        <v>0.37302134115354768</v>
      </c>
      <c r="W12" s="50"/>
    </row>
    <row r="13" spans="1:23" x14ac:dyDescent="0.3">
      <c r="A13" s="18">
        <f t="shared" si="18"/>
        <v>5</v>
      </c>
      <c r="B13" s="74">
        <v>22807.51</v>
      </c>
      <c r="C13" s="75"/>
      <c r="D13" s="74">
        <f t="shared" si="0"/>
        <v>31310.149727999997</v>
      </c>
      <c r="E13" s="78">
        <f t="shared" si="1"/>
        <v>776.15833772518022</v>
      </c>
      <c r="F13" s="74">
        <f t="shared" si="2"/>
        <v>2609.1791440000002</v>
      </c>
      <c r="G13" s="78">
        <f t="shared" si="3"/>
        <v>64.679861477098356</v>
      </c>
      <c r="H13" s="74">
        <f t="shared" si="4"/>
        <v>35.306128000000299</v>
      </c>
      <c r="I13" s="78">
        <f t="shared" si="5"/>
        <v>0.87521605160152349</v>
      </c>
      <c r="J13" s="74">
        <f t="shared" si="6"/>
        <v>9.1943280000002989</v>
      </c>
      <c r="K13" s="78">
        <f t="shared" si="7"/>
        <v>0.22792143758413627</v>
      </c>
      <c r="L13" s="95">
        <f t="shared" si="8"/>
        <v>15.845217473684208</v>
      </c>
      <c r="M13" s="96">
        <f t="shared" si="9"/>
        <v>0.39279268103501019</v>
      </c>
      <c r="N13" s="95">
        <f t="shared" si="10"/>
        <v>7.9226087368421041</v>
      </c>
      <c r="O13" s="96">
        <f t="shared" si="11"/>
        <v>0.1963963405175051</v>
      </c>
      <c r="P13" s="95">
        <f t="shared" si="12"/>
        <v>3.1690434947368415</v>
      </c>
      <c r="Q13" s="96">
        <f t="shared" si="13"/>
        <v>7.8558536207002039E-2</v>
      </c>
      <c r="R13" s="25">
        <f t="shared" si="14"/>
        <v>16.059627157894738</v>
      </c>
      <c r="S13" s="25">
        <f t="shared" si="15"/>
        <v>0.39810775827145672</v>
      </c>
      <c r="T13" s="95">
        <f t="shared" si="16"/>
        <v>15.052956599999998</v>
      </c>
      <c r="U13" s="96">
        <f t="shared" si="17"/>
        <v>0.37315304698325968</v>
      </c>
      <c r="W13" s="50"/>
    </row>
    <row r="14" spans="1:23" x14ac:dyDescent="0.3">
      <c r="A14" s="18">
        <f t="shared" si="18"/>
        <v>6</v>
      </c>
      <c r="B14" s="74">
        <v>23939.58</v>
      </c>
      <c r="C14" s="75"/>
      <c r="D14" s="74">
        <f t="shared" si="0"/>
        <v>32864.255424000003</v>
      </c>
      <c r="E14" s="78">
        <f t="shared" si="1"/>
        <v>814.68361161034125</v>
      </c>
      <c r="F14" s="74">
        <f t="shared" si="2"/>
        <v>2738.6879520000002</v>
      </c>
      <c r="G14" s="78">
        <f t="shared" si="3"/>
        <v>67.890300967528432</v>
      </c>
      <c r="H14" s="74">
        <f t="shared" si="4"/>
        <v>0</v>
      </c>
      <c r="I14" s="78">
        <f t="shared" si="5"/>
        <v>0</v>
      </c>
      <c r="J14" s="74">
        <f t="shared" si="6"/>
        <v>0</v>
      </c>
      <c r="K14" s="78">
        <f t="shared" si="7"/>
        <v>0</v>
      </c>
      <c r="L14" s="95">
        <f t="shared" si="8"/>
        <v>16.631708210526316</v>
      </c>
      <c r="M14" s="96">
        <f t="shared" si="9"/>
        <v>0.41228927713073943</v>
      </c>
      <c r="N14" s="95">
        <f t="shared" si="10"/>
        <v>8.315854105263158</v>
      </c>
      <c r="O14" s="96">
        <f t="shared" si="11"/>
        <v>0.20614463856536971</v>
      </c>
      <c r="P14" s="95">
        <f t="shared" si="12"/>
        <v>3.3263416421052634</v>
      </c>
      <c r="Q14" s="96">
        <f t="shared" si="13"/>
        <v>8.2457855426147891E-2</v>
      </c>
      <c r="R14" s="25">
        <f t="shared" si="14"/>
        <v>16.631708210526316</v>
      </c>
      <c r="S14" s="25">
        <f t="shared" si="15"/>
        <v>0.41228927713073943</v>
      </c>
      <c r="T14" s="95">
        <f t="shared" si="16"/>
        <v>15.8001228</v>
      </c>
      <c r="U14" s="96">
        <f t="shared" si="17"/>
        <v>0.39167481327420245</v>
      </c>
      <c r="W14" s="50"/>
    </row>
    <row r="15" spans="1:23" x14ac:dyDescent="0.3">
      <c r="A15" s="18">
        <f t="shared" si="18"/>
        <v>7</v>
      </c>
      <c r="B15" s="74">
        <v>23947.66</v>
      </c>
      <c r="C15" s="75"/>
      <c r="D15" s="74">
        <f t="shared" si="0"/>
        <v>32875.347648000003</v>
      </c>
      <c r="E15" s="78">
        <f t="shared" si="1"/>
        <v>814.95858066083463</v>
      </c>
      <c r="F15" s="74">
        <f t="shared" si="2"/>
        <v>2739.6123040000002</v>
      </c>
      <c r="G15" s="78">
        <f t="shared" si="3"/>
        <v>67.913215055069557</v>
      </c>
      <c r="H15" s="74">
        <f t="shared" si="4"/>
        <v>0</v>
      </c>
      <c r="I15" s="78">
        <f t="shared" si="5"/>
        <v>0</v>
      </c>
      <c r="J15" s="74">
        <f t="shared" si="6"/>
        <v>0</v>
      </c>
      <c r="K15" s="78">
        <f t="shared" si="7"/>
        <v>0</v>
      </c>
      <c r="L15" s="95">
        <f t="shared" si="8"/>
        <v>16.637321684210526</v>
      </c>
      <c r="M15" s="96">
        <f t="shared" si="9"/>
        <v>0.41242843150851954</v>
      </c>
      <c r="N15" s="95">
        <f t="shared" si="10"/>
        <v>8.3186608421052632</v>
      </c>
      <c r="O15" s="96">
        <f t="shared" si="11"/>
        <v>0.20621421575425977</v>
      </c>
      <c r="P15" s="95">
        <f t="shared" si="12"/>
        <v>3.3274643368421053</v>
      </c>
      <c r="Q15" s="96">
        <f t="shared" si="13"/>
        <v>8.24856863017039E-2</v>
      </c>
      <c r="R15" s="25">
        <f t="shared" si="14"/>
        <v>16.637321684210526</v>
      </c>
      <c r="S15" s="25">
        <f t="shared" si="15"/>
        <v>0.41242843150851954</v>
      </c>
      <c r="T15" s="95">
        <f t="shared" si="16"/>
        <v>15.805455600000002</v>
      </c>
      <c r="U15" s="96">
        <f t="shared" si="17"/>
        <v>0.39180700993309359</v>
      </c>
      <c r="W15" s="50"/>
    </row>
    <row r="16" spans="1:23" x14ac:dyDescent="0.3">
      <c r="A16" s="18">
        <f t="shared" si="18"/>
        <v>8</v>
      </c>
      <c r="B16" s="74">
        <v>25079.74</v>
      </c>
      <c r="C16" s="75"/>
      <c r="D16" s="74">
        <f t="shared" si="0"/>
        <v>34429.467071999999</v>
      </c>
      <c r="E16" s="78">
        <f t="shared" si="1"/>
        <v>853.48419485422619</v>
      </c>
      <c r="F16" s="74">
        <f t="shared" si="2"/>
        <v>2869.1222560000001</v>
      </c>
      <c r="G16" s="78">
        <f t="shared" si="3"/>
        <v>71.123682904518859</v>
      </c>
      <c r="H16" s="74">
        <f t="shared" si="4"/>
        <v>0</v>
      </c>
      <c r="I16" s="78">
        <f t="shared" si="5"/>
        <v>0</v>
      </c>
      <c r="J16" s="74">
        <f t="shared" si="6"/>
        <v>0</v>
      </c>
      <c r="K16" s="78">
        <f t="shared" si="7"/>
        <v>0</v>
      </c>
      <c r="L16" s="95">
        <f t="shared" si="8"/>
        <v>17.423819368421054</v>
      </c>
      <c r="M16" s="96">
        <f t="shared" si="9"/>
        <v>0.43192519982501326</v>
      </c>
      <c r="N16" s="95">
        <f t="shared" si="10"/>
        <v>8.7119096842105268</v>
      </c>
      <c r="O16" s="96">
        <f t="shared" si="11"/>
        <v>0.21596259991250663</v>
      </c>
      <c r="P16" s="95">
        <f t="shared" si="12"/>
        <v>3.4847638736842108</v>
      </c>
      <c r="Q16" s="96">
        <f t="shared" si="13"/>
        <v>8.6385039965002658E-2</v>
      </c>
      <c r="R16" s="25">
        <f t="shared" si="14"/>
        <v>17.423819368421054</v>
      </c>
      <c r="S16" s="25">
        <f t="shared" si="15"/>
        <v>0.43192519982501326</v>
      </c>
      <c r="T16" s="95">
        <f t="shared" si="16"/>
        <v>16.5526284</v>
      </c>
      <c r="U16" s="96">
        <f t="shared" si="17"/>
        <v>0.41032893983376262</v>
      </c>
      <c r="W16" s="50"/>
    </row>
    <row r="17" spans="1:23" x14ac:dyDescent="0.3">
      <c r="A17" s="18">
        <f t="shared" si="18"/>
        <v>9</v>
      </c>
      <c r="B17" s="74">
        <v>25090.27</v>
      </c>
      <c r="C17" s="75"/>
      <c r="D17" s="74">
        <f t="shared" si="0"/>
        <v>34443.922656000002</v>
      </c>
      <c r="E17" s="78">
        <f t="shared" si="1"/>
        <v>853.84253942126782</v>
      </c>
      <c r="F17" s="74">
        <f t="shared" si="2"/>
        <v>2870.3268880000005</v>
      </c>
      <c r="G17" s="78">
        <f t="shared" si="3"/>
        <v>71.153544951772332</v>
      </c>
      <c r="H17" s="74">
        <f t="shared" si="4"/>
        <v>0</v>
      </c>
      <c r="I17" s="78">
        <f t="shared" si="5"/>
        <v>0</v>
      </c>
      <c r="J17" s="74">
        <f t="shared" si="6"/>
        <v>0</v>
      </c>
      <c r="K17" s="78">
        <f t="shared" si="7"/>
        <v>0</v>
      </c>
      <c r="L17" s="95">
        <f t="shared" si="8"/>
        <v>17.431134947368424</v>
      </c>
      <c r="M17" s="96">
        <f t="shared" si="9"/>
        <v>0.43210654829011536</v>
      </c>
      <c r="N17" s="95">
        <f t="shared" si="10"/>
        <v>8.7155674736842119</v>
      </c>
      <c r="O17" s="96">
        <f t="shared" si="11"/>
        <v>0.21605327414505768</v>
      </c>
      <c r="P17" s="95">
        <f t="shared" si="12"/>
        <v>3.4862269894736846</v>
      </c>
      <c r="Q17" s="96">
        <f t="shared" si="13"/>
        <v>8.6421309658023068E-2</v>
      </c>
      <c r="R17" s="25">
        <f t="shared" si="14"/>
        <v>17.431134947368424</v>
      </c>
      <c r="S17" s="25">
        <f t="shared" si="15"/>
        <v>0.43210654829011536</v>
      </c>
      <c r="T17" s="95">
        <f t="shared" si="16"/>
        <v>16.559578200000001</v>
      </c>
      <c r="U17" s="96">
        <f t="shared" si="17"/>
        <v>0.41050122087560953</v>
      </c>
      <c r="W17" s="50"/>
    </row>
    <row r="18" spans="1:23" x14ac:dyDescent="0.3">
      <c r="A18" s="18">
        <f t="shared" si="18"/>
        <v>10</v>
      </c>
      <c r="B18" s="74">
        <v>26222.34</v>
      </c>
      <c r="C18" s="75"/>
      <c r="D18" s="74">
        <f t="shared" si="0"/>
        <v>35998.028352000001</v>
      </c>
      <c r="E18" s="78">
        <f t="shared" si="1"/>
        <v>892.36781330642862</v>
      </c>
      <c r="F18" s="74">
        <f t="shared" si="2"/>
        <v>2999.8356960000001</v>
      </c>
      <c r="G18" s="78">
        <f t="shared" si="3"/>
        <v>74.363984442202394</v>
      </c>
      <c r="H18" s="74">
        <f t="shared" si="4"/>
        <v>0</v>
      </c>
      <c r="I18" s="78">
        <f t="shared" si="5"/>
        <v>0</v>
      </c>
      <c r="J18" s="74">
        <f t="shared" si="6"/>
        <v>0</v>
      </c>
      <c r="K18" s="78">
        <f t="shared" si="7"/>
        <v>0</v>
      </c>
      <c r="L18" s="95">
        <f t="shared" si="8"/>
        <v>18.217625684210528</v>
      </c>
      <c r="M18" s="96">
        <f t="shared" si="9"/>
        <v>0.45160314438584448</v>
      </c>
      <c r="N18" s="95">
        <f t="shared" si="10"/>
        <v>9.1088128421052641</v>
      </c>
      <c r="O18" s="96">
        <f t="shared" si="11"/>
        <v>0.22580157219292224</v>
      </c>
      <c r="P18" s="95">
        <f t="shared" si="12"/>
        <v>3.6435251368421055</v>
      </c>
      <c r="Q18" s="96">
        <f t="shared" si="13"/>
        <v>9.0320628877168893E-2</v>
      </c>
      <c r="R18" s="25">
        <f t="shared" si="14"/>
        <v>18.217625684210525</v>
      </c>
      <c r="S18" s="25">
        <f t="shared" si="15"/>
        <v>0.45160314438584442</v>
      </c>
      <c r="T18" s="95">
        <f t="shared" si="16"/>
        <v>17.306744399999999</v>
      </c>
      <c r="U18" s="96">
        <f t="shared" si="17"/>
        <v>0.42902298716655218</v>
      </c>
      <c r="W18" s="50"/>
    </row>
    <row r="19" spans="1:23" x14ac:dyDescent="0.3">
      <c r="A19" s="18">
        <f t="shared" si="18"/>
        <v>11</v>
      </c>
      <c r="B19" s="74">
        <v>26234.63</v>
      </c>
      <c r="C19" s="75"/>
      <c r="D19" s="74">
        <f t="shared" si="0"/>
        <v>36014.900064000001</v>
      </c>
      <c r="E19" s="78">
        <f t="shared" si="1"/>
        <v>892.78605212209254</v>
      </c>
      <c r="F19" s="74">
        <f t="shared" si="2"/>
        <v>3001.2416720000001</v>
      </c>
      <c r="G19" s="78">
        <f t="shared" si="3"/>
        <v>74.39883767684104</v>
      </c>
      <c r="H19" s="74">
        <f t="shared" si="4"/>
        <v>0</v>
      </c>
      <c r="I19" s="78">
        <f t="shared" si="5"/>
        <v>0</v>
      </c>
      <c r="J19" s="74">
        <f t="shared" si="6"/>
        <v>0</v>
      </c>
      <c r="K19" s="78">
        <f t="shared" si="7"/>
        <v>0</v>
      </c>
      <c r="L19" s="95">
        <f t="shared" si="8"/>
        <v>18.226164000000001</v>
      </c>
      <c r="M19" s="96">
        <f t="shared" si="9"/>
        <v>0.45181480370551241</v>
      </c>
      <c r="N19" s="95">
        <f t="shared" si="10"/>
        <v>9.1130820000000003</v>
      </c>
      <c r="O19" s="96">
        <f t="shared" si="11"/>
        <v>0.22590740185275621</v>
      </c>
      <c r="P19" s="95">
        <f t="shared" si="12"/>
        <v>3.6452328000000001</v>
      </c>
      <c r="Q19" s="96">
        <f t="shared" si="13"/>
        <v>9.0362960741102477E-2</v>
      </c>
      <c r="R19" s="25">
        <f t="shared" si="14"/>
        <v>18.226164000000001</v>
      </c>
      <c r="S19" s="25">
        <f t="shared" si="15"/>
        <v>0.45181480370551241</v>
      </c>
      <c r="T19" s="95">
        <f t="shared" si="16"/>
        <v>17.3148558</v>
      </c>
      <c r="U19" s="96">
        <f t="shared" si="17"/>
        <v>0.42922406352023679</v>
      </c>
      <c r="W19" s="50"/>
    </row>
    <row r="20" spans="1:23" x14ac:dyDescent="0.3">
      <c r="A20" s="18">
        <f t="shared" si="18"/>
        <v>12</v>
      </c>
      <c r="B20" s="74">
        <v>27366.71</v>
      </c>
      <c r="C20" s="75"/>
      <c r="D20" s="74">
        <f t="shared" si="0"/>
        <v>37569.019487999998</v>
      </c>
      <c r="E20" s="78">
        <f t="shared" si="1"/>
        <v>931.3116663154841</v>
      </c>
      <c r="F20" s="74">
        <f t="shared" si="2"/>
        <v>3130.7516239999995</v>
      </c>
      <c r="G20" s="78">
        <f t="shared" si="3"/>
        <v>77.609305526290342</v>
      </c>
      <c r="H20" s="74">
        <f t="shared" si="4"/>
        <v>0</v>
      </c>
      <c r="I20" s="78">
        <f t="shared" si="5"/>
        <v>0</v>
      </c>
      <c r="J20" s="74">
        <f t="shared" si="6"/>
        <v>0</v>
      </c>
      <c r="K20" s="78">
        <f t="shared" si="7"/>
        <v>0</v>
      </c>
      <c r="L20" s="95">
        <f t="shared" si="8"/>
        <v>19.012661684210524</v>
      </c>
      <c r="M20" s="96">
        <f t="shared" si="9"/>
        <v>0.47131157202200613</v>
      </c>
      <c r="N20" s="95">
        <f t="shared" si="10"/>
        <v>9.5063308421052621</v>
      </c>
      <c r="O20" s="96">
        <f t="shared" si="11"/>
        <v>0.23565578601100307</v>
      </c>
      <c r="P20" s="95">
        <f t="shared" si="12"/>
        <v>3.8025323368421047</v>
      </c>
      <c r="Q20" s="96">
        <f t="shared" si="13"/>
        <v>9.4262314404401221E-2</v>
      </c>
      <c r="R20" s="25">
        <f t="shared" si="14"/>
        <v>19.012661684210521</v>
      </c>
      <c r="S20" s="25">
        <f t="shared" si="15"/>
        <v>0.47131157202200602</v>
      </c>
      <c r="T20" s="95">
        <f t="shared" si="16"/>
        <v>18.062028599999998</v>
      </c>
      <c r="U20" s="96">
        <f t="shared" si="17"/>
        <v>0.44774599342090582</v>
      </c>
      <c r="W20" s="50"/>
    </row>
    <row r="21" spans="1:23" x14ac:dyDescent="0.3">
      <c r="A21" s="18">
        <f t="shared" si="18"/>
        <v>13</v>
      </c>
      <c r="B21" s="74">
        <v>27379</v>
      </c>
      <c r="C21" s="75"/>
      <c r="D21" s="74">
        <f t="shared" si="0"/>
        <v>37585.891199999998</v>
      </c>
      <c r="E21" s="78">
        <f t="shared" si="1"/>
        <v>931.72990513114803</v>
      </c>
      <c r="F21" s="74">
        <f t="shared" si="2"/>
        <v>3132.1576000000005</v>
      </c>
      <c r="G21" s="78">
        <f t="shared" si="3"/>
        <v>77.644158760929017</v>
      </c>
      <c r="H21" s="74">
        <f t="shared" si="4"/>
        <v>0</v>
      </c>
      <c r="I21" s="78">
        <f t="shared" si="5"/>
        <v>0</v>
      </c>
      <c r="J21" s="74">
        <f t="shared" si="6"/>
        <v>0</v>
      </c>
      <c r="K21" s="78">
        <f t="shared" si="7"/>
        <v>0</v>
      </c>
      <c r="L21" s="95">
        <f t="shared" si="8"/>
        <v>19.0212</v>
      </c>
      <c r="M21" s="96">
        <f t="shared" si="9"/>
        <v>0.47152323134167412</v>
      </c>
      <c r="N21" s="95">
        <f t="shared" si="10"/>
        <v>9.5106000000000002</v>
      </c>
      <c r="O21" s="96">
        <f t="shared" si="11"/>
        <v>0.23576161567083706</v>
      </c>
      <c r="P21" s="95">
        <f t="shared" si="12"/>
        <v>3.8042400000000001</v>
      </c>
      <c r="Q21" s="96">
        <f t="shared" si="13"/>
        <v>9.4304646268334832E-2</v>
      </c>
      <c r="R21" s="25">
        <f t="shared" si="14"/>
        <v>19.0212</v>
      </c>
      <c r="S21" s="25">
        <f t="shared" si="15"/>
        <v>0.47152323134167412</v>
      </c>
      <c r="T21" s="95">
        <f t="shared" si="16"/>
        <v>18.070139999999999</v>
      </c>
      <c r="U21" s="96">
        <f t="shared" si="17"/>
        <v>0.44794706977459037</v>
      </c>
      <c r="W21" s="50"/>
    </row>
    <row r="22" spans="1:23" x14ac:dyDescent="0.3">
      <c r="A22" s="18">
        <f t="shared" si="18"/>
        <v>14</v>
      </c>
      <c r="B22" s="74">
        <v>28511.07</v>
      </c>
      <c r="C22" s="75"/>
      <c r="D22" s="74">
        <f t="shared" si="0"/>
        <v>39139.996895999997</v>
      </c>
      <c r="E22" s="78">
        <f t="shared" si="1"/>
        <v>970.25517901630883</v>
      </c>
      <c r="F22" s="74">
        <f t="shared" si="2"/>
        <v>3261.666408</v>
      </c>
      <c r="G22" s="78">
        <f t="shared" si="3"/>
        <v>80.854598251359079</v>
      </c>
      <c r="H22" s="74">
        <f t="shared" si="4"/>
        <v>0</v>
      </c>
      <c r="I22" s="78">
        <f t="shared" si="5"/>
        <v>0</v>
      </c>
      <c r="J22" s="74">
        <f t="shared" si="6"/>
        <v>0</v>
      </c>
      <c r="K22" s="78">
        <f t="shared" si="7"/>
        <v>0</v>
      </c>
      <c r="L22" s="95">
        <f t="shared" si="8"/>
        <v>19.807690736842105</v>
      </c>
      <c r="M22" s="96">
        <f t="shared" si="9"/>
        <v>0.4910198274374033</v>
      </c>
      <c r="N22" s="95">
        <f t="shared" si="10"/>
        <v>9.9038453684210523</v>
      </c>
      <c r="O22" s="96">
        <f t="shared" si="11"/>
        <v>0.24550991371870165</v>
      </c>
      <c r="P22" s="95">
        <f t="shared" si="12"/>
        <v>3.961538147368421</v>
      </c>
      <c r="Q22" s="96">
        <f t="shared" si="13"/>
        <v>9.8203965487480657E-2</v>
      </c>
      <c r="R22" s="25">
        <f t="shared" si="14"/>
        <v>19.807690736842105</v>
      </c>
      <c r="S22" s="25">
        <f t="shared" si="15"/>
        <v>0.4910198274374033</v>
      </c>
      <c r="T22" s="95">
        <f t="shared" si="16"/>
        <v>18.817306199999997</v>
      </c>
      <c r="U22" s="96">
        <f t="shared" si="17"/>
        <v>0.46646883606553308</v>
      </c>
      <c r="W22" s="50"/>
    </row>
    <row r="23" spans="1:23" x14ac:dyDescent="0.3">
      <c r="A23" s="18">
        <f t="shared" si="18"/>
        <v>15</v>
      </c>
      <c r="B23" s="74">
        <v>28523.4</v>
      </c>
      <c r="C23" s="75"/>
      <c r="D23" s="74">
        <f t="shared" si="0"/>
        <v>39156.923520000004</v>
      </c>
      <c r="E23" s="78">
        <f t="shared" si="1"/>
        <v>970.67477906489614</v>
      </c>
      <c r="F23" s="74">
        <f t="shared" si="2"/>
        <v>3263.0769600000003</v>
      </c>
      <c r="G23" s="78">
        <f t="shared" si="3"/>
        <v>80.889564922074683</v>
      </c>
      <c r="H23" s="74">
        <f t="shared" si="4"/>
        <v>0</v>
      </c>
      <c r="I23" s="78">
        <f t="shared" si="5"/>
        <v>0</v>
      </c>
      <c r="J23" s="74">
        <f t="shared" si="6"/>
        <v>0</v>
      </c>
      <c r="K23" s="78">
        <f t="shared" si="7"/>
        <v>0</v>
      </c>
      <c r="L23" s="95">
        <f t="shared" si="8"/>
        <v>19.816256842105265</v>
      </c>
      <c r="M23" s="96">
        <f t="shared" si="9"/>
        <v>0.49123217564012961</v>
      </c>
      <c r="N23" s="95">
        <f t="shared" si="10"/>
        <v>9.9081284210526324</v>
      </c>
      <c r="O23" s="96">
        <f t="shared" si="11"/>
        <v>0.2456160878200648</v>
      </c>
      <c r="P23" s="95">
        <f t="shared" si="12"/>
        <v>3.9632513684210529</v>
      </c>
      <c r="Q23" s="96">
        <f t="shared" si="13"/>
        <v>9.8246435128025916E-2</v>
      </c>
      <c r="R23" s="25">
        <f t="shared" si="14"/>
        <v>19.816256842105265</v>
      </c>
      <c r="S23" s="25">
        <f t="shared" si="15"/>
        <v>0.49123217564012961</v>
      </c>
      <c r="T23" s="95">
        <f t="shared" si="16"/>
        <v>18.825444000000001</v>
      </c>
      <c r="U23" s="96">
        <f t="shared" si="17"/>
        <v>0.46667056685812314</v>
      </c>
      <c r="W23" s="50"/>
    </row>
    <row r="24" spans="1:23" x14ac:dyDescent="0.3">
      <c r="A24" s="18">
        <f t="shared" si="18"/>
        <v>16</v>
      </c>
      <c r="B24" s="74">
        <v>29655.47</v>
      </c>
      <c r="C24" s="75"/>
      <c r="D24" s="74">
        <f t="shared" si="0"/>
        <v>40711.029216000003</v>
      </c>
      <c r="E24" s="78">
        <f t="shared" si="1"/>
        <v>1009.2000529500569</v>
      </c>
      <c r="F24" s="74">
        <f t="shared" si="2"/>
        <v>3392.5857680000004</v>
      </c>
      <c r="G24" s="78">
        <f t="shared" si="3"/>
        <v>84.100004412504745</v>
      </c>
      <c r="H24" s="74">
        <f t="shared" si="4"/>
        <v>0</v>
      </c>
      <c r="I24" s="78">
        <f t="shared" si="5"/>
        <v>0</v>
      </c>
      <c r="J24" s="74">
        <f t="shared" si="6"/>
        <v>0</v>
      </c>
      <c r="K24" s="78">
        <f t="shared" si="7"/>
        <v>0</v>
      </c>
      <c r="L24" s="95">
        <f t="shared" si="8"/>
        <v>20.602747578947369</v>
      </c>
      <c r="M24" s="96">
        <f t="shared" si="9"/>
        <v>0.51072877173585873</v>
      </c>
      <c r="N24" s="95">
        <f t="shared" si="10"/>
        <v>10.301373789473685</v>
      </c>
      <c r="O24" s="96">
        <f t="shared" si="11"/>
        <v>0.25536438586792937</v>
      </c>
      <c r="P24" s="95">
        <f t="shared" si="12"/>
        <v>4.1205495157894738</v>
      </c>
      <c r="Q24" s="96">
        <f t="shared" si="13"/>
        <v>0.10214575434717175</v>
      </c>
      <c r="R24" s="25">
        <f t="shared" si="14"/>
        <v>20.602747578947373</v>
      </c>
      <c r="S24" s="25">
        <f t="shared" si="15"/>
        <v>0.51072877173585884</v>
      </c>
      <c r="T24" s="95">
        <f t="shared" si="16"/>
        <v>19.5726102</v>
      </c>
      <c r="U24" s="96">
        <f t="shared" si="17"/>
        <v>0.48519233314906579</v>
      </c>
      <c r="W24" s="50"/>
    </row>
    <row r="25" spans="1:23" x14ac:dyDescent="0.3">
      <c r="A25" s="18">
        <f t="shared" si="18"/>
        <v>17</v>
      </c>
      <c r="B25" s="74">
        <v>29667.759999999998</v>
      </c>
      <c r="C25" s="75"/>
      <c r="D25" s="74">
        <f t="shared" si="0"/>
        <v>40727.900927999995</v>
      </c>
      <c r="E25" s="78">
        <f t="shared" si="1"/>
        <v>1009.6182917657206</v>
      </c>
      <c r="F25" s="74">
        <f t="shared" si="2"/>
        <v>3393.9917439999995</v>
      </c>
      <c r="G25" s="78">
        <f t="shared" si="3"/>
        <v>84.134857647143392</v>
      </c>
      <c r="H25" s="74">
        <f t="shared" si="4"/>
        <v>0</v>
      </c>
      <c r="I25" s="78">
        <f t="shared" si="5"/>
        <v>0</v>
      </c>
      <c r="J25" s="74">
        <f t="shared" si="6"/>
        <v>0</v>
      </c>
      <c r="K25" s="78">
        <f t="shared" si="7"/>
        <v>0</v>
      </c>
      <c r="L25" s="95">
        <f t="shared" si="8"/>
        <v>20.611285894736842</v>
      </c>
      <c r="M25" s="96">
        <f t="shared" si="9"/>
        <v>0.51094043105552667</v>
      </c>
      <c r="N25" s="95">
        <f t="shared" si="10"/>
        <v>10.305642947368421</v>
      </c>
      <c r="O25" s="96">
        <f t="shared" si="11"/>
        <v>0.25547021552776333</v>
      </c>
      <c r="P25" s="95">
        <f t="shared" si="12"/>
        <v>4.1222571789473683</v>
      </c>
      <c r="Q25" s="96">
        <f t="shared" si="13"/>
        <v>0.10218808621110534</v>
      </c>
      <c r="R25" s="25">
        <f t="shared" si="14"/>
        <v>20.611285894736838</v>
      </c>
      <c r="S25" s="25">
        <f t="shared" si="15"/>
        <v>0.51094043105552667</v>
      </c>
      <c r="T25" s="95">
        <f t="shared" si="16"/>
        <v>19.580721599999997</v>
      </c>
      <c r="U25" s="96">
        <f t="shared" si="17"/>
        <v>0.48539340950275028</v>
      </c>
      <c r="W25" s="50"/>
    </row>
    <row r="26" spans="1:23" x14ac:dyDescent="0.3">
      <c r="A26" s="18">
        <f t="shared" si="18"/>
        <v>18</v>
      </c>
      <c r="B26" s="74">
        <v>30799.83</v>
      </c>
      <c r="C26" s="75"/>
      <c r="D26" s="74">
        <f t="shared" si="0"/>
        <v>42282.006624000001</v>
      </c>
      <c r="E26" s="78">
        <f t="shared" si="1"/>
        <v>1048.1435656508816</v>
      </c>
      <c r="F26" s="74">
        <f t="shared" si="2"/>
        <v>3523.5005520000004</v>
      </c>
      <c r="G26" s="78">
        <f t="shared" si="3"/>
        <v>87.345297137573482</v>
      </c>
      <c r="H26" s="74">
        <f t="shared" si="4"/>
        <v>0</v>
      </c>
      <c r="I26" s="78">
        <f t="shared" si="5"/>
        <v>0</v>
      </c>
      <c r="J26" s="74">
        <f t="shared" si="6"/>
        <v>0</v>
      </c>
      <c r="K26" s="78">
        <f t="shared" si="7"/>
        <v>0</v>
      </c>
      <c r="L26" s="95">
        <f t="shared" si="8"/>
        <v>21.397776631578949</v>
      </c>
      <c r="M26" s="96">
        <f t="shared" si="9"/>
        <v>0.53043702715125596</v>
      </c>
      <c r="N26" s="95">
        <f t="shared" si="10"/>
        <v>10.698888315789475</v>
      </c>
      <c r="O26" s="96">
        <f t="shared" si="11"/>
        <v>0.26521851357562798</v>
      </c>
      <c r="P26" s="95">
        <f t="shared" si="12"/>
        <v>4.2795553263157897</v>
      </c>
      <c r="Q26" s="96">
        <f t="shared" si="13"/>
        <v>0.10608740543025118</v>
      </c>
      <c r="R26" s="25">
        <f t="shared" si="14"/>
        <v>21.397776631578949</v>
      </c>
      <c r="S26" s="25">
        <f t="shared" si="15"/>
        <v>0.53043702715125596</v>
      </c>
      <c r="T26" s="95">
        <f t="shared" si="16"/>
        <v>20.327887799999999</v>
      </c>
      <c r="U26" s="96">
        <f t="shared" si="17"/>
        <v>0.50391517579369305</v>
      </c>
      <c r="W26" s="50"/>
    </row>
    <row r="27" spans="1:23" x14ac:dyDescent="0.3">
      <c r="A27" s="18">
        <f t="shared" si="18"/>
        <v>19</v>
      </c>
      <c r="B27" s="74">
        <v>30812.13</v>
      </c>
      <c r="C27" s="75"/>
      <c r="D27" s="74">
        <f t="shared" si="0"/>
        <v>42298.892064</v>
      </c>
      <c r="E27" s="78">
        <f t="shared" si="1"/>
        <v>1048.5621447747762</v>
      </c>
      <c r="F27" s="74">
        <f t="shared" si="2"/>
        <v>3524.9076720000003</v>
      </c>
      <c r="G27" s="78">
        <f t="shared" si="3"/>
        <v>87.380178731231368</v>
      </c>
      <c r="H27" s="74">
        <f t="shared" si="4"/>
        <v>0</v>
      </c>
      <c r="I27" s="78">
        <f t="shared" si="5"/>
        <v>0</v>
      </c>
      <c r="J27" s="74">
        <f t="shared" si="6"/>
        <v>0</v>
      </c>
      <c r="K27" s="78">
        <f t="shared" si="7"/>
        <v>0</v>
      </c>
      <c r="L27" s="95">
        <f t="shared" si="8"/>
        <v>21.406321894736841</v>
      </c>
      <c r="M27" s="96">
        <f t="shared" si="9"/>
        <v>0.53064885869168843</v>
      </c>
      <c r="N27" s="95">
        <f t="shared" si="10"/>
        <v>10.703160947368421</v>
      </c>
      <c r="O27" s="96">
        <f t="shared" si="11"/>
        <v>0.26532442934584421</v>
      </c>
      <c r="P27" s="95">
        <f t="shared" si="12"/>
        <v>4.2812643789473679</v>
      </c>
      <c r="Q27" s="96">
        <f t="shared" si="13"/>
        <v>0.10612977173833767</v>
      </c>
      <c r="R27" s="25">
        <f t="shared" si="14"/>
        <v>21.406321894736845</v>
      </c>
      <c r="S27" s="25">
        <f t="shared" si="15"/>
        <v>0.53064885869168854</v>
      </c>
      <c r="T27" s="95">
        <f t="shared" si="16"/>
        <v>20.336005799999999</v>
      </c>
      <c r="U27" s="96">
        <f t="shared" si="17"/>
        <v>0.50411641575710398</v>
      </c>
      <c r="W27" s="50"/>
    </row>
    <row r="28" spans="1:23" x14ac:dyDescent="0.3">
      <c r="A28" s="18">
        <f t="shared" si="18"/>
        <v>20</v>
      </c>
      <c r="B28" s="74">
        <v>31944.2</v>
      </c>
      <c r="C28" s="75"/>
      <c r="D28" s="74">
        <f t="shared" si="0"/>
        <v>43852.997759999998</v>
      </c>
      <c r="E28" s="78">
        <f t="shared" si="1"/>
        <v>1087.0874186599372</v>
      </c>
      <c r="F28" s="74">
        <f t="shared" si="2"/>
        <v>3654.4164800000003</v>
      </c>
      <c r="G28" s="78">
        <f t="shared" si="3"/>
        <v>90.590618221661444</v>
      </c>
      <c r="H28" s="74">
        <f t="shared" si="4"/>
        <v>0</v>
      </c>
      <c r="I28" s="78">
        <f t="shared" si="5"/>
        <v>0</v>
      </c>
      <c r="J28" s="74">
        <f t="shared" si="6"/>
        <v>0</v>
      </c>
      <c r="K28" s="78">
        <f t="shared" si="7"/>
        <v>0</v>
      </c>
      <c r="L28" s="95">
        <f t="shared" si="8"/>
        <v>22.192812631578946</v>
      </c>
      <c r="M28" s="96">
        <f t="shared" si="9"/>
        <v>0.55014545478741761</v>
      </c>
      <c r="N28" s="95">
        <f t="shared" si="10"/>
        <v>11.096406315789473</v>
      </c>
      <c r="O28" s="96">
        <f t="shared" si="11"/>
        <v>0.2750727273937088</v>
      </c>
      <c r="P28" s="95">
        <f t="shared" si="12"/>
        <v>4.4385625263157893</v>
      </c>
      <c r="Q28" s="96">
        <f t="shared" si="13"/>
        <v>0.11002909095748352</v>
      </c>
      <c r="R28" s="25">
        <f t="shared" si="14"/>
        <v>22.192812631578949</v>
      </c>
      <c r="S28" s="25">
        <f t="shared" si="15"/>
        <v>0.55014545478741761</v>
      </c>
      <c r="T28" s="95">
        <f t="shared" si="16"/>
        <v>21.083171999999998</v>
      </c>
      <c r="U28" s="96">
        <f t="shared" si="17"/>
        <v>0.52263818204804668</v>
      </c>
      <c r="W28" s="50"/>
    </row>
    <row r="29" spans="1:23" x14ac:dyDescent="0.3">
      <c r="A29" s="18">
        <f t="shared" si="18"/>
        <v>21</v>
      </c>
      <c r="B29" s="74">
        <v>31956.49</v>
      </c>
      <c r="C29" s="75"/>
      <c r="D29" s="74">
        <f t="shared" si="0"/>
        <v>43869.869472000006</v>
      </c>
      <c r="E29" s="78">
        <f t="shared" si="1"/>
        <v>1087.5056574756013</v>
      </c>
      <c r="F29" s="74">
        <f t="shared" si="2"/>
        <v>3655.8224560000003</v>
      </c>
      <c r="G29" s="78">
        <f t="shared" si="3"/>
        <v>90.625471456300104</v>
      </c>
      <c r="H29" s="74">
        <f t="shared" si="4"/>
        <v>0</v>
      </c>
      <c r="I29" s="78">
        <f t="shared" si="5"/>
        <v>0</v>
      </c>
      <c r="J29" s="74">
        <f t="shared" si="6"/>
        <v>0</v>
      </c>
      <c r="K29" s="78">
        <f t="shared" si="7"/>
        <v>0</v>
      </c>
      <c r="L29" s="95">
        <f t="shared" si="8"/>
        <v>22.201350947368425</v>
      </c>
      <c r="M29" s="96">
        <f t="shared" si="9"/>
        <v>0.55035711410708565</v>
      </c>
      <c r="N29" s="95">
        <f t="shared" si="10"/>
        <v>11.100675473684213</v>
      </c>
      <c r="O29" s="96">
        <f t="shared" si="11"/>
        <v>0.27517855705354283</v>
      </c>
      <c r="P29" s="95">
        <f t="shared" si="12"/>
        <v>4.4402701894736847</v>
      </c>
      <c r="Q29" s="96">
        <f t="shared" si="13"/>
        <v>0.11007142282141713</v>
      </c>
      <c r="R29" s="25">
        <f t="shared" si="14"/>
        <v>22.201350947368425</v>
      </c>
      <c r="S29" s="25">
        <f t="shared" si="15"/>
        <v>0.55035711410708565</v>
      </c>
      <c r="T29" s="95">
        <f t="shared" si="16"/>
        <v>21.091283400000002</v>
      </c>
      <c r="U29" s="96">
        <f t="shared" si="17"/>
        <v>0.52283925840173129</v>
      </c>
      <c r="W29" s="50"/>
    </row>
    <row r="30" spans="1:23" x14ac:dyDescent="0.3">
      <c r="A30" s="18">
        <f t="shared" si="18"/>
        <v>22</v>
      </c>
      <c r="B30" s="74">
        <v>33088.559999999998</v>
      </c>
      <c r="C30" s="75"/>
      <c r="D30" s="74">
        <f t="shared" si="0"/>
        <v>45423.975167999997</v>
      </c>
      <c r="E30" s="78">
        <f t="shared" si="1"/>
        <v>1126.0309313607618</v>
      </c>
      <c r="F30" s="74">
        <f t="shared" si="2"/>
        <v>3785.3312639999995</v>
      </c>
      <c r="G30" s="78">
        <f t="shared" si="3"/>
        <v>93.835910946730152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22.987841684210526</v>
      </c>
      <c r="M30" s="96">
        <f t="shared" si="9"/>
        <v>0.56985371020281472</v>
      </c>
      <c r="N30" s="95">
        <f t="shared" si="10"/>
        <v>11.493920842105263</v>
      </c>
      <c r="O30" s="96">
        <f t="shared" si="11"/>
        <v>0.28492685510140736</v>
      </c>
      <c r="P30" s="95">
        <f t="shared" si="12"/>
        <v>4.5975683368421052</v>
      </c>
      <c r="Q30" s="96">
        <f t="shared" si="13"/>
        <v>0.11397074204056294</v>
      </c>
      <c r="R30" s="25">
        <f t="shared" si="14"/>
        <v>22.987841684210522</v>
      </c>
      <c r="S30" s="25">
        <f t="shared" si="15"/>
        <v>0.56985371020281461</v>
      </c>
      <c r="T30" s="95">
        <f t="shared" si="16"/>
        <v>21.838449599999997</v>
      </c>
      <c r="U30" s="96">
        <f t="shared" si="17"/>
        <v>0.54136102469267389</v>
      </c>
      <c r="W30" s="50"/>
    </row>
    <row r="31" spans="1:23" x14ac:dyDescent="0.3">
      <c r="A31" s="18">
        <f t="shared" si="18"/>
        <v>23</v>
      </c>
      <c r="B31" s="74">
        <v>34232.959999999999</v>
      </c>
      <c r="C31" s="75"/>
      <c r="D31" s="74">
        <f t="shared" si="0"/>
        <v>46995.007488000003</v>
      </c>
      <c r="E31" s="78">
        <f t="shared" si="1"/>
        <v>1164.9758052945099</v>
      </c>
      <c r="F31" s="74">
        <f t="shared" si="2"/>
        <v>3916.2506239999998</v>
      </c>
      <c r="G31" s="78">
        <f t="shared" si="3"/>
        <v>97.081317107875819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23.78289852631579</v>
      </c>
      <c r="M31" s="96">
        <f t="shared" si="9"/>
        <v>0.58956265450127021</v>
      </c>
      <c r="N31" s="95">
        <f t="shared" si="10"/>
        <v>11.891449263157895</v>
      </c>
      <c r="O31" s="96">
        <f t="shared" si="11"/>
        <v>0.29478132725063511</v>
      </c>
      <c r="P31" s="95">
        <f t="shared" si="12"/>
        <v>4.7565797052631584</v>
      </c>
      <c r="Q31" s="96">
        <f t="shared" si="13"/>
        <v>0.11791253090025405</v>
      </c>
      <c r="R31" s="25">
        <f t="shared" si="14"/>
        <v>23.78289852631579</v>
      </c>
      <c r="S31" s="25">
        <f t="shared" si="15"/>
        <v>0.58956265450127021</v>
      </c>
      <c r="T31" s="95">
        <f t="shared" si="16"/>
        <v>22.593753600000003</v>
      </c>
      <c r="U31" s="96">
        <f t="shared" si="17"/>
        <v>0.56008452177620671</v>
      </c>
      <c r="W31" s="50"/>
    </row>
    <row r="32" spans="1:23" x14ac:dyDescent="0.3">
      <c r="A32" s="18">
        <f t="shared" si="18"/>
        <v>24</v>
      </c>
      <c r="B32" s="74">
        <v>35365.03</v>
      </c>
      <c r="C32" s="75"/>
      <c r="D32" s="74">
        <f t="shared" si="0"/>
        <v>48549.113184000002</v>
      </c>
      <c r="E32" s="78">
        <f t="shared" si="1"/>
        <v>1203.5010791796708</v>
      </c>
      <c r="F32" s="74">
        <f t="shared" si="2"/>
        <v>4045.7594319999998</v>
      </c>
      <c r="G32" s="78">
        <f t="shared" si="3"/>
        <v>100.29175659830589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24.569389263157895</v>
      </c>
      <c r="M32" s="96">
        <f t="shared" si="9"/>
        <v>0.60905925059699939</v>
      </c>
      <c r="N32" s="95">
        <f t="shared" si="10"/>
        <v>12.284694631578947</v>
      </c>
      <c r="O32" s="96">
        <f t="shared" si="11"/>
        <v>0.3045296252984997</v>
      </c>
      <c r="P32" s="95">
        <f t="shared" si="12"/>
        <v>4.9138778526315789</v>
      </c>
      <c r="Q32" s="96">
        <f t="shared" si="13"/>
        <v>0.12181185011939988</v>
      </c>
      <c r="R32" s="25">
        <f t="shared" si="14"/>
        <v>24.569389263157891</v>
      </c>
      <c r="S32" s="25">
        <f t="shared" si="15"/>
        <v>0.60905925059699928</v>
      </c>
      <c r="T32" s="95">
        <f t="shared" si="16"/>
        <v>23.340919800000002</v>
      </c>
      <c r="U32" s="96">
        <f t="shared" si="17"/>
        <v>0.57860628806714942</v>
      </c>
      <c r="W32" s="50"/>
    </row>
    <row r="33" spans="1:23" x14ac:dyDescent="0.3">
      <c r="A33" s="18">
        <f t="shared" si="18"/>
        <v>25</v>
      </c>
      <c r="B33" s="74">
        <v>35377.33</v>
      </c>
      <c r="C33" s="75"/>
      <c r="D33" s="74">
        <f t="shared" si="0"/>
        <v>48565.998624</v>
      </c>
      <c r="E33" s="78">
        <f t="shared" si="1"/>
        <v>1203.9196583035655</v>
      </c>
      <c r="F33" s="74">
        <f t="shared" si="2"/>
        <v>4047.1665520000006</v>
      </c>
      <c r="G33" s="78">
        <f t="shared" si="3"/>
        <v>100.32663819196381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24.57793452631579</v>
      </c>
      <c r="M33" s="96">
        <f t="shared" si="9"/>
        <v>0.60927108213743197</v>
      </c>
      <c r="N33" s="95">
        <f t="shared" si="10"/>
        <v>12.288967263157895</v>
      </c>
      <c r="O33" s="96">
        <f t="shared" si="11"/>
        <v>0.30463554106871599</v>
      </c>
      <c r="P33" s="95">
        <f t="shared" si="12"/>
        <v>4.915586905263158</v>
      </c>
      <c r="Q33" s="96">
        <f t="shared" si="13"/>
        <v>0.12185421642748638</v>
      </c>
      <c r="R33" s="25">
        <f t="shared" si="14"/>
        <v>24.577934526315794</v>
      </c>
      <c r="S33" s="25">
        <f t="shared" si="15"/>
        <v>0.60927108213743197</v>
      </c>
      <c r="T33" s="95">
        <f t="shared" si="16"/>
        <v>23.349037800000001</v>
      </c>
      <c r="U33" s="96">
        <f t="shared" si="17"/>
        <v>0.57880752803056035</v>
      </c>
      <c r="W33" s="50"/>
    </row>
    <row r="34" spans="1:23" x14ac:dyDescent="0.3">
      <c r="A34" s="18">
        <f t="shared" si="18"/>
        <v>26</v>
      </c>
      <c r="B34" s="74">
        <v>35377.33</v>
      </c>
      <c r="C34" s="75"/>
      <c r="D34" s="74">
        <f t="shared" si="0"/>
        <v>48565.998624</v>
      </c>
      <c r="E34" s="78">
        <f t="shared" si="1"/>
        <v>1203.9196583035655</v>
      </c>
      <c r="F34" s="74">
        <f t="shared" si="2"/>
        <v>4047.1665520000006</v>
      </c>
      <c r="G34" s="78">
        <f t="shared" si="3"/>
        <v>100.32663819196381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24.57793452631579</v>
      </c>
      <c r="M34" s="96">
        <f t="shared" si="9"/>
        <v>0.60927108213743197</v>
      </c>
      <c r="N34" s="95">
        <f t="shared" si="10"/>
        <v>12.288967263157895</v>
      </c>
      <c r="O34" s="96">
        <f t="shared" si="11"/>
        <v>0.30463554106871599</v>
      </c>
      <c r="P34" s="95">
        <f t="shared" si="12"/>
        <v>4.915586905263158</v>
      </c>
      <c r="Q34" s="96">
        <f t="shared" si="13"/>
        <v>0.12185421642748638</v>
      </c>
      <c r="R34" s="25">
        <f t="shared" si="14"/>
        <v>24.577934526315794</v>
      </c>
      <c r="S34" s="25">
        <f t="shared" si="15"/>
        <v>0.60927108213743197</v>
      </c>
      <c r="T34" s="95">
        <f t="shared" si="16"/>
        <v>23.349037800000001</v>
      </c>
      <c r="U34" s="96">
        <f t="shared" si="17"/>
        <v>0.57880752803056035</v>
      </c>
      <c r="W34" s="50"/>
    </row>
    <row r="35" spans="1:23" x14ac:dyDescent="0.3">
      <c r="A35" s="18">
        <f t="shared" si="18"/>
        <v>27</v>
      </c>
      <c r="B35" s="74">
        <v>35389.620000000003</v>
      </c>
      <c r="C35" s="75"/>
      <c r="D35" s="74">
        <f t="shared" si="0"/>
        <v>48582.870336000007</v>
      </c>
      <c r="E35" s="78">
        <f t="shared" si="1"/>
        <v>1204.3378971192296</v>
      </c>
      <c r="F35" s="74">
        <f t="shared" si="2"/>
        <v>4048.5725280000001</v>
      </c>
      <c r="G35" s="78">
        <f t="shared" si="3"/>
        <v>100.36149142660246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24.586472842105266</v>
      </c>
      <c r="M35" s="96">
        <f t="shared" si="9"/>
        <v>0.60948274145709991</v>
      </c>
      <c r="N35" s="95">
        <f t="shared" si="10"/>
        <v>12.293236421052633</v>
      </c>
      <c r="O35" s="96">
        <f t="shared" si="11"/>
        <v>0.30474137072854995</v>
      </c>
      <c r="P35" s="95">
        <f t="shared" si="12"/>
        <v>4.9172945684210534</v>
      </c>
      <c r="Q35" s="96">
        <f t="shared" si="13"/>
        <v>0.12189654829141999</v>
      </c>
      <c r="R35" s="25">
        <f t="shared" si="14"/>
        <v>24.586472842105266</v>
      </c>
      <c r="S35" s="25">
        <f t="shared" si="15"/>
        <v>0.60948274145709991</v>
      </c>
      <c r="T35" s="95">
        <f t="shared" si="16"/>
        <v>23.357149200000002</v>
      </c>
      <c r="U35" s="96">
        <f t="shared" si="17"/>
        <v>0.57900860438424495</v>
      </c>
      <c r="W35" s="50"/>
    </row>
    <row r="36" spans="1:23" x14ac:dyDescent="0.3">
      <c r="A36" s="26"/>
      <c r="B36" s="76"/>
      <c r="C36" s="77"/>
      <c r="D36" s="76"/>
      <c r="E36" s="77"/>
      <c r="F36" s="76"/>
      <c r="G36" s="77"/>
      <c r="H36" s="76"/>
      <c r="I36" s="77"/>
      <c r="J36" s="76"/>
      <c r="K36" s="77"/>
      <c r="L36" s="76"/>
      <c r="M36" s="77"/>
      <c r="N36" s="76"/>
      <c r="O36" s="77"/>
      <c r="P36" s="76"/>
      <c r="Q36" s="77"/>
      <c r="R36" s="26"/>
      <c r="S36" s="26"/>
      <c r="T36" s="76"/>
      <c r="U36" s="77"/>
    </row>
  </sheetData>
  <dataConsolidate/>
  <mergeCells count="286">
    <mergeCell ref="T36:U36"/>
    <mergeCell ref="T29:U29"/>
    <mergeCell ref="T30:U30"/>
    <mergeCell ref="T31:U31"/>
    <mergeCell ref="T32:U32"/>
    <mergeCell ref="T23:U23"/>
    <mergeCell ref="T24:U24"/>
    <mergeCell ref="T14:U14"/>
    <mergeCell ref="T15:U15"/>
    <mergeCell ref="T16:U16"/>
    <mergeCell ref="T17:U17"/>
    <mergeCell ref="T18:U18"/>
    <mergeCell ref="T19:U19"/>
    <mergeCell ref="T33:U33"/>
    <mergeCell ref="T34:U34"/>
    <mergeCell ref="T35:U35"/>
    <mergeCell ref="T25:U25"/>
    <mergeCell ref="T26:U26"/>
    <mergeCell ref="T27:U27"/>
    <mergeCell ref="T28:U28"/>
    <mergeCell ref="T20:U20"/>
    <mergeCell ref="T21:U21"/>
    <mergeCell ref="T22:U22"/>
    <mergeCell ref="T8:U8"/>
    <mergeCell ref="T9:U9"/>
    <mergeCell ref="T10:U10"/>
    <mergeCell ref="T11:U11"/>
    <mergeCell ref="T12:U12"/>
    <mergeCell ref="T13:U13"/>
    <mergeCell ref="P27:Q27"/>
    <mergeCell ref="P28:Q28"/>
    <mergeCell ref="P29:Q29"/>
    <mergeCell ref="P21:Q21"/>
    <mergeCell ref="P22:Q22"/>
    <mergeCell ref="P23:Q23"/>
    <mergeCell ref="P24:Q24"/>
    <mergeCell ref="P25:Q25"/>
    <mergeCell ref="P26:Q26"/>
    <mergeCell ref="P15:Q15"/>
    <mergeCell ref="P16:Q16"/>
    <mergeCell ref="N36:O36"/>
    <mergeCell ref="P8:Q8"/>
    <mergeCell ref="P9:Q9"/>
    <mergeCell ref="P10:Q10"/>
    <mergeCell ref="P11:Q11"/>
    <mergeCell ref="P12:Q12"/>
    <mergeCell ref="P13:Q13"/>
    <mergeCell ref="P14:Q14"/>
    <mergeCell ref="N28:O28"/>
    <mergeCell ref="N29:O29"/>
    <mergeCell ref="N30:O30"/>
    <mergeCell ref="N31:O31"/>
    <mergeCell ref="N32:O32"/>
    <mergeCell ref="N33:O33"/>
    <mergeCell ref="N22:O22"/>
    <mergeCell ref="N23:O23"/>
    <mergeCell ref="N24:O24"/>
    <mergeCell ref="N25:O25"/>
    <mergeCell ref="P33:Q33"/>
    <mergeCell ref="P34:Q34"/>
    <mergeCell ref="P35:Q35"/>
    <mergeCell ref="P36:Q36"/>
    <mergeCell ref="P30:Q30"/>
    <mergeCell ref="P31:Q31"/>
    <mergeCell ref="L35:M35"/>
    <mergeCell ref="L20:M20"/>
    <mergeCell ref="L21:M21"/>
    <mergeCell ref="L22:M22"/>
    <mergeCell ref="P17:Q17"/>
    <mergeCell ref="P18:Q18"/>
    <mergeCell ref="P19:Q19"/>
    <mergeCell ref="P20:Q20"/>
    <mergeCell ref="N34:O34"/>
    <mergeCell ref="N35:O35"/>
    <mergeCell ref="P32:Q32"/>
    <mergeCell ref="L18:M18"/>
    <mergeCell ref="L19:M19"/>
    <mergeCell ref="N26:O26"/>
    <mergeCell ref="N27:O27"/>
    <mergeCell ref="L33:M33"/>
    <mergeCell ref="L34:M34"/>
    <mergeCell ref="N16:O16"/>
    <mergeCell ref="N17:O17"/>
    <mergeCell ref="N18:O18"/>
    <mergeCell ref="N19:O19"/>
    <mergeCell ref="N20:O20"/>
    <mergeCell ref="N21:O21"/>
    <mergeCell ref="L30:M30"/>
    <mergeCell ref="L31:M31"/>
    <mergeCell ref="L32:M32"/>
    <mergeCell ref="L23:M23"/>
    <mergeCell ref="L24:M24"/>
    <mergeCell ref="L25:M25"/>
    <mergeCell ref="L26:M26"/>
    <mergeCell ref="L27:M27"/>
    <mergeCell ref="L28:M28"/>
    <mergeCell ref="J34:K34"/>
    <mergeCell ref="J35:K35"/>
    <mergeCell ref="J36:K36"/>
    <mergeCell ref="L8:M8"/>
    <mergeCell ref="L11:M11"/>
    <mergeCell ref="L12:M12"/>
    <mergeCell ref="L13:M13"/>
    <mergeCell ref="L14:M14"/>
    <mergeCell ref="L15:M15"/>
    <mergeCell ref="L16:M16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L36:M36"/>
    <mergeCell ref="L29:M29"/>
    <mergeCell ref="H35:I35"/>
    <mergeCell ref="H36:I36"/>
    <mergeCell ref="J14:K14"/>
    <mergeCell ref="J15:K15"/>
    <mergeCell ref="J16:K16"/>
    <mergeCell ref="J17:K17"/>
    <mergeCell ref="J18:K18"/>
    <mergeCell ref="J19:K19"/>
    <mergeCell ref="J20:K20"/>
    <mergeCell ref="J21:K21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F16:G16"/>
    <mergeCell ref="H19:I19"/>
    <mergeCell ref="H20:I20"/>
    <mergeCell ref="H21:I21"/>
    <mergeCell ref="H22:I22"/>
    <mergeCell ref="T7:U7"/>
    <mergeCell ref="H14:I14"/>
    <mergeCell ref="H15:I15"/>
    <mergeCell ref="H16:I16"/>
    <mergeCell ref="J8:K8"/>
    <mergeCell ref="J9:K9"/>
    <mergeCell ref="J10:K10"/>
    <mergeCell ref="J11:K11"/>
    <mergeCell ref="J12:K12"/>
    <mergeCell ref="J13:K13"/>
    <mergeCell ref="N8:O8"/>
    <mergeCell ref="N9:O9"/>
    <mergeCell ref="N10:O10"/>
    <mergeCell ref="N11:O11"/>
    <mergeCell ref="N12:O12"/>
    <mergeCell ref="N13:O13"/>
    <mergeCell ref="N14:O14"/>
    <mergeCell ref="N15:O15"/>
    <mergeCell ref="L17:M17"/>
    <mergeCell ref="L9:M9"/>
    <mergeCell ref="F33:G33"/>
    <mergeCell ref="F34:G34"/>
    <mergeCell ref="F35:G35"/>
    <mergeCell ref="F36:G36"/>
    <mergeCell ref="F7:G7"/>
    <mergeCell ref="H7:I7"/>
    <mergeCell ref="H8:I8"/>
    <mergeCell ref="H9:I9"/>
    <mergeCell ref="H10:I10"/>
    <mergeCell ref="H11:I11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T5:U5"/>
    <mergeCell ref="H4:I4"/>
    <mergeCell ref="J4:K4"/>
    <mergeCell ref="J5:K5"/>
    <mergeCell ref="L5:Q5"/>
    <mergeCell ref="J6:K6"/>
    <mergeCell ref="L7:M7"/>
    <mergeCell ref="N7:O7"/>
    <mergeCell ref="D29:E29"/>
    <mergeCell ref="D17:E17"/>
    <mergeCell ref="D18:E18"/>
    <mergeCell ref="F17:G17"/>
    <mergeCell ref="F18:G18"/>
    <mergeCell ref="F19:G19"/>
    <mergeCell ref="F20:G20"/>
    <mergeCell ref="P7:Q7"/>
    <mergeCell ref="J7:K7"/>
    <mergeCell ref="F11:G11"/>
    <mergeCell ref="F12:G12"/>
    <mergeCell ref="F13:G13"/>
    <mergeCell ref="F14:G14"/>
    <mergeCell ref="H12:I12"/>
    <mergeCell ref="H13:I13"/>
    <mergeCell ref="L10:M10"/>
    <mergeCell ref="D22:E22"/>
    <mergeCell ref="B36:C3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B26:C26"/>
    <mergeCell ref="B27:C27"/>
    <mergeCell ref="B20:C20"/>
    <mergeCell ref="B21:C21"/>
    <mergeCell ref="B22:C22"/>
    <mergeCell ref="B23:C23"/>
    <mergeCell ref="B24:C24"/>
    <mergeCell ref="B13:C13"/>
    <mergeCell ref="B14:C14"/>
    <mergeCell ref="B15:C15"/>
    <mergeCell ref="D35:E35"/>
    <mergeCell ref="D36:E36"/>
    <mergeCell ref="D30:E30"/>
    <mergeCell ref="B35:C35"/>
    <mergeCell ref="B28:C28"/>
    <mergeCell ref="B29:C29"/>
    <mergeCell ref="B30:C30"/>
    <mergeCell ref="B31:C31"/>
    <mergeCell ref="B32:C32"/>
    <mergeCell ref="B10:C10"/>
    <mergeCell ref="F8:G8"/>
    <mergeCell ref="F9:G9"/>
    <mergeCell ref="F10:G10"/>
    <mergeCell ref="B8:C8"/>
    <mergeCell ref="B9:C9"/>
    <mergeCell ref="B16:C16"/>
    <mergeCell ref="B11:C11"/>
    <mergeCell ref="B25:C25"/>
    <mergeCell ref="B12:C12"/>
    <mergeCell ref="B17:C17"/>
    <mergeCell ref="B18:C18"/>
    <mergeCell ref="B19:C19"/>
    <mergeCell ref="B33:C33"/>
    <mergeCell ref="B34:C34"/>
    <mergeCell ref="D19:E19"/>
    <mergeCell ref="D20:E20"/>
    <mergeCell ref="D21:E21"/>
    <mergeCell ref="L4:Q4"/>
    <mergeCell ref="B4:E4"/>
    <mergeCell ref="B6:C6"/>
    <mergeCell ref="P6:Q6"/>
    <mergeCell ref="F5:G5"/>
    <mergeCell ref="H5:I5"/>
    <mergeCell ref="D7:E7"/>
    <mergeCell ref="B5:C5"/>
    <mergeCell ref="D5:E5"/>
    <mergeCell ref="D6:E6"/>
    <mergeCell ref="B7:C7"/>
    <mergeCell ref="H6:I6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="75" zoomScaleNormal="75" workbookViewId="0">
      <selection activeCell="F24" sqref="F24:G24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0.7109375" style="1" customWidth="1"/>
    <col min="24" max="16384" width="8.85546875" style="1"/>
  </cols>
  <sheetData>
    <row r="1" spans="1:23" ht="16.5" x14ac:dyDescent="0.3">
      <c r="A1" s="5" t="s">
        <v>70</v>
      </c>
      <c r="B1" s="5" t="s">
        <v>1</v>
      </c>
      <c r="C1" s="5"/>
      <c r="D1" s="5"/>
      <c r="E1" s="6">
        <v>320</v>
      </c>
      <c r="F1" s="48" t="s">
        <v>132</v>
      </c>
      <c r="G1" s="5"/>
      <c r="H1" s="5"/>
      <c r="N1" s="47" t="str">
        <f>Voorblad!G24</f>
        <v>1 april 2020</v>
      </c>
      <c r="Q1" s="8" t="s">
        <v>69</v>
      </c>
    </row>
    <row r="2" spans="1:23" ht="16.5" x14ac:dyDescent="0.3">
      <c r="A2" s="5"/>
      <c r="B2" s="5"/>
      <c r="C2" s="5"/>
      <c r="D2" s="5"/>
      <c r="E2" s="6"/>
      <c r="F2" s="7"/>
      <c r="G2" s="5"/>
      <c r="H2" s="5"/>
      <c r="Q2" s="8"/>
    </row>
    <row r="3" spans="1:23" ht="16.5" x14ac:dyDescent="0.3">
      <c r="A3" s="5"/>
      <c r="B3" s="5"/>
      <c r="C3" s="5"/>
      <c r="D3" s="5"/>
      <c r="E3" s="6">
        <v>560</v>
      </c>
      <c r="F3" s="7" t="s">
        <v>133</v>
      </c>
      <c r="G3" s="5"/>
      <c r="H3" s="5"/>
      <c r="Q3" s="8"/>
    </row>
    <row r="4" spans="1:23" ht="16.5" x14ac:dyDescent="0.3">
      <c r="A4" s="5"/>
      <c r="B4" s="5"/>
      <c r="C4" s="5"/>
      <c r="D4" s="5"/>
      <c r="E4" s="6">
        <v>570</v>
      </c>
      <c r="F4" s="7" t="s">
        <v>134</v>
      </c>
      <c r="G4" s="5"/>
      <c r="H4" s="5"/>
      <c r="Q4" s="8"/>
    </row>
    <row r="5" spans="1:23" x14ac:dyDescent="0.3">
      <c r="A5" s="8"/>
      <c r="T5" s="1" t="s">
        <v>6</v>
      </c>
      <c r="U5" s="13">
        <f>Voorblad!D2</f>
        <v>1.3728</v>
      </c>
    </row>
    <row r="6" spans="1:23" ht="17.25" x14ac:dyDescent="0.35">
      <c r="A6" s="5"/>
      <c r="B6" s="5"/>
      <c r="C6" s="5"/>
      <c r="D6" s="5"/>
      <c r="E6" s="10"/>
      <c r="F6" s="11"/>
      <c r="G6" s="5"/>
      <c r="H6" s="5"/>
      <c r="Q6" s="8"/>
      <c r="U6" s="13"/>
    </row>
    <row r="7" spans="1:23" x14ac:dyDescent="0.3">
      <c r="A7" s="14"/>
      <c r="B7" s="83" t="s">
        <v>7</v>
      </c>
      <c r="C7" s="91"/>
      <c r="D7" s="91"/>
      <c r="E7" s="84"/>
      <c r="F7" s="15" t="s">
        <v>8</v>
      </c>
      <c r="G7" s="16"/>
      <c r="H7" s="83" t="s">
        <v>9</v>
      </c>
      <c r="I7" s="86"/>
      <c r="J7" s="83" t="s">
        <v>10</v>
      </c>
      <c r="K7" s="84"/>
      <c r="L7" s="83" t="s">
        <v>11</v>
      </c>
      <c r="M7" s="91"/>
      <c r="N7" s="91"/>
      <c r="O7" s="91"/>
      <c r="P7" s="91"/>
      <c r="Q7" s="84"/>
      <c r="R7" s="17" t="s">
        <v>12</v>
      </c>
      <c r="S7" s="17"/>
      <c r="T7" s="17"/>
      <c r="U7" s="16"/>
    </row>
    <row r="8" spans="1:23" x14ac:dyDescent="0.3">
      <c r="A8" s="18"/>
      <c r="B8" s="79">
        <v>1</v>
      </c>
      <c r="C8" s="80"/>
      <c r="D8" s="79"/>
      <c r="E8" s="80"/>
      <c r="F8" s="79"/>
      <c r="G8" s="80"/>
      <c r="H8" s="79"/>
      <c r="I8" s="80"/>
      <c r="J8" s="87" t="s">
        <v>13</v>
      </c>
      <c r="K8" s="80"/>
      <c r="L8" s="87" t="s">
        <v>14</v>
      </c>
      <c r="M8" s="88"/>
      <c r="N8" s="88"/>
      <c r="O8" s="88"/>
      <c r="P8" s="88"/>
      <c r="Q8" s="80"/>
      <c r="R8" s="19"/>
      <c r="S8" s="19"/>
      <c r="T8" s="85" t="s">
        <v>15</v>
      </c>
      <c r="U8" s="80"/>
    </row>
    <row r="9" spans="1:23" x14ac:dyDescent="0.3">
      <c r="A9" s="18"/>
      <c r="B9" s="92" t="s">
        <v>16</v>
      </c>
      <c r="C9" s="93"/>
      <c r="D9" s="81" t="str">
        <f>Voorblad!G24</f>
        <v>1 april 2020</v>
      </c>
      <c r="E9" s="82"/>
      <c r="F9" s="20" t="str">
        <f>D9</f>
        <v>1 april 2020</v>
      </c>
      <c r="G9" s="21"/>
      <c r="H9" s="89"/>
      <c r="I9" s="82"/>
      <c r="J9" s="89"/>
      <c r="K9" s="82"/>
      <c r="L9" s="22">
        <v>1</v>
      </c>
      <c r="M9" s="19"/>
      <c r="N9" s="23">
        <v>0.5</v>
      </c>
      <c r="O9" s="19"/>
      <c r="P9" s="94">
        <v>0.2</v>
      </c>
      <c r="Q9" s="93"/>
      <c r="R9" s="19" t="s">
        <v>9</v>
      </c>
      <c r="S9" s="19"/>
      <c r="T9" s="19"/>
      <c r="U9" s="24"/>
    </row>
    <row r="10" spans="1:23" x14ac:dyDescent="0.3">
      <c r="A10" s="18"/>
      <c r="B10" s="83"/>
      <c r="C10" s="84"/>
      <c r="D10" s="90"/>
      <c r="E10" s="86"/>
      <c r="F10" s="90"/>
      <c r="G10" s="86"/>
      <c r="H10" s="90"/>
      <c r="I10" s="86"/>
      <c r="J10" s="90"/>
      <c r="K10" s="86"/>
      <c r="L10" s="90"/>
      <c r="M10" s="86"/>
      <c r="N10" s="90"/>
      <c r="O10" s="86"/>
      <c r="P10" s="90"/>
      <c r="Q10" s="86"/>
      <c r="R10" s="14"/>
      <c r="S10" s="14"/>
      <c r="T10" s="90"/>
      <c r="U10" s="86"/>
    </row>
    <row r="11" spans="1:23" x14ac:dyDescent="0.3">
      <c r="A11" s="18">
        <v>0</v>
      </c>
      <c r="B11" s="74">
        <v>22760.45</v>
      </c>
      <c r="C11" s="75"/>
      <c r="D11" s="74">
        <f t="shared" ref="D11:D38" si="0">B11*$U$5</f>
        <v>31245.545760000001</v>
      </c>
      <c r="E11" s="78">
        <f t="shared" ref="E11:E38" si="1">D11/40.3399</f>
        <v>774.55684719099452</v>
      </c>
      <c r="F11" s="74">
        <f t="shared" ref="F11:F38" si="2">B11/12*$U$5</f>
        <v>2603.7954800000002</v>
      </c>
      <c r="G11" s="78">
        <f t="shared" ref="G11:G38" si="3">F11/40.3399</f>
        <v>64.546403932582876</v>
      </c>
      <c r="H11" s="74">
        <f t="shared" ref="H11:H38" si="4">((B11&lt;19968.2)*913.03+(B11&gt;19968.2)*(B11&lt;20424.71)*(20424.71-B11+456.51)+(B11&gt;20424.71)*(B11&lt;22659.62)*456.51+(B11&gt;22659.62)*(B11&lt;23116.13)*(23116.13-B11))/12*$U$5</f>
        <v>40.689792000000033</v>
      </c>
      <c r="I11" s="78">
        <f t="shared" ref="I11:I38" si="5">H11/40.3399</f>
        <v>1.0086735961169966</v>
      </c>
      <c r="J11" s="74">
        <f t="shared" ref="J11:J38" si="6">((B11&lt;19968.2)*456.51+(B11&gt;19968.2)*(B11&lt;20196.46)*(20196.46-B11+228.26)+(B11&gt;20196.46)*(B11&lt;22659.62)*228.26+(B11&gt;22659.62)*(B11&lt;22887.88)*(22887.88-B11))/12*$U$5</f>
        <v>14.577992000000034</v>
      </c>
      <c r="K11" s="78">
        <f t="shared" ref="K11:K38" si="7">J11/40.3399</f>
        <v>0.36137898209960939</v>
      </c>
      <c r="L11" s="95">
        <f t="shared" ref="L11:L38" si="8">D11/1976</f>
        <v>15.812523157894738</v>
      </c>
      <c r="M11" s="96">
        <f t="shared" ref="M11:M38" si="9">L11/40.3399</f>
        <v>0.3919822101169001</v>
      </c>
      <c r="N11" s="95">
        <f t="shared" ref="N11:N38" si="10">L11/2</f>
        <v>7.9062615789473689</v>
      </c>
      <c r="O11" s="96">
        <f t="shared" ref="O11:O38" si="11">N11/40.3399</f>
        <v>0.19599110505845005</v>
      </c>
      <c r="P11" s="95">
        <f t="shared" ref="P11:P38" si="12">L11/5</f>
        <v>3.1625046315789476</v>
      </c>
      <c r="Q11" s="96">
        <f t="shared" ref="Q11:Q38" si="13">P11/40.3399</f>
        <v>7.8396442023380017E-2</v>
      </c>
      <c r="R11" s="25">
        <f t="shared" ref="R11:R38" si="14">(F11+H11)/1976*12</f>
        <v>16.059627157894738</v>
      </c>
      <c r="S11" s="25">
        <f t="shared" ref="S11:S38" si="15">R11/40.3399</f>
        <v>0.39810775827145672</v>
      </c>
      <c r="T11" s="95">
        <f t="shared" ref="T11:T38" si="16">D11/2080</f>
        <v>15.021897000000001</v>
      </c>
      <c r="U11" s="96">
        <f t="shared" ref="U11:U38" si="17">T11/40.3399</f>
        <v>0.37238309961105509</v>
      </c>
      <c r="W11" s="50"/>
    </row>
    <row r="12" spans="1:23" x14ac:dyDescent="0.3">
      <c r="A12" s="18">
        <f t="shared" ref="A12:A38" si="18">+A11+1</f>
        <v>1</v>
      </c>
      <c r="B12" s="74">
        <v>23145.78</v>
      </c>
      <c r="C12" s="75"/>
      <c r="D12" s="74">
        <f t="shared" si="0"/>
        <v>31774.526783999998</v>
      </c>
      <c r="E12" s="78">
        <f t="shared" si="1"/>
        <v>787.66994424874622</v>
      </c>
      <c r="F12" s="74">
        <f t="shared" si="2"/>
        <v>2647.8772319999998</v>
      </c>
      <c r="G12" s="78">
        <f t="shared" si="3"/>
        <v>65.639162020728847</v>
      </c>
      <c r="H12" s="74">
        <f t="shared" si="4"/>
        <v>0</v>
      </c>
      <c r="I12" s="78">
        <f t="shared" si="5"/>
        <v>0</v>
      </c>
      <c r="J12" s="74">
        <f t="shared" si="6"/>
        <v>0</v>
      </c>
      <c r="K12" s="78">
        <f t="shared" si="7"/>
        <v>0</v>
      </c>
      <c r="L12" s="95">
        <f t="shared" si="8"/>
        <v>16.080226105263158</v>
      </c>
      <c r="M12" s="96">
        <f t="shared" si="9"/>
        <v>0.39861839283843437</v>
      </c>
      <c r="N12" s="95">
        <f t="shared" si="10"/>
        <v>8.0401130526315789</v>
      </c>
      <c r="O12" s="96">
        <f t="shared" si="11"/>
        <v>0.19930919641921718</v>
      </c>
      <c r="P12" s="95">
        <f t="shared" si="12"/>
        <v>3.2160452210526316</v>
      </c>
      <c r="Q12" s="96">
        <f t="shared" si="13"/>
        <v>7.9723678567686876E-2</v>
      </c>
      <c r="R12" s="25">
        <f t="shared" si="14"/>
        <v>16.080226105263158</v>
      </c>
      <c r="S12" s="25">
        <f t="shared" si="15"/>
        <v>0.39861839283843437</v>
      </c>
      <c r="T12" s="95">
        <f t="shared" si="16"/>
        <v>15.276214799999998</v>
      </c>
      <c r="U12" s="96">
        <f t="shared" si="17"/>
        <v>0.37868747319651258</v>
      </c>
      <c r="W12" s="50"/>
    </row>
    <row r="13" spans="1:23" x14ac:dyDescent="0.3">
      <c r="A13" s="18">
        <f t="shared" si="18"/>
        <v>2</v>
      </c>
      <c r="B13" s="74">
        <v>23531.08</v>
      </c>
      <c r="C13" s="75"/>
      <c r="D13" s="74">
        <f t="shared" si="0"/>
        <v>32303.466624000004</v>
      </c>
      <c r="E13" s="78">
        <f t="shared" si="1"/>
        <v>800.78202038180575</v>
      </c>
      <c r="F13" s="74">
        <f t="shared" si="2"/>
        <v>2691.9555520000004</v>
      </c>
      <c r="G13" s="78">
        <f t="shared" si="3"/>
        <v>66.731835031817141</v>
      </c>
      <c r="H13" s="74">
        <f t="shared" si="4"/>
        <v>0</v>
      </c>
      <c r="I13" s="78">
        <f t="shared" si="5"/>
        <v>0</v>
      </c>
      <c r="J13" s="74">
        <f t="shared" si="6"/>
        <v>0</v>
      </c>
      <c r="K13" s="78">
        <f t="shared" si="7"/>
        <v>0</v>
      </c>
      <c r="L13" s="95">
        <f t="shared" si="8"/>
        <v>16.347908210526317</v>
      </c>
      <c r="M13" s="96">
        <f t="shared" si="9"/>
        <v>0.40525405889767491</v>
      </c>
      <c r="N13" s="95">
        <f t="shared" si="10"/>
        <v>8.1739541052631584</v>
      </c>
      <c r="O13" s="96">
        <f t="shared" si="11"/>
        <v>0.20262702944883745</v>
      </c>
      <c r="P13" s="95">
        <f t="shared" si="12"/>
        <v>3.2695816421052633</v>
      </c>
      <c r="Q13" s="96">
        <f t="shared" si="13"/>
        <v>8.1050811779534979E-2</v>
      </c>
      <c r="R13" s="25">
        <f t="shared" si="14"/>
        <v>16.347908210526317</v>
      </c>
      <c r="S13" s="25">
        <f t="shared" si="15"/>
        <v>0.40525405889767491</v>
      </c>
      <c r="T13" s="95">
        <f t="shared" si="16"/>
        <v>15.530512800000002</v>
      </c>
      <c r="U13" s="96">
        <f t="shared" si="17"/>
        <v>0.38499135595279121</v>
      </c>
      <c r="W13" s="50"/>
    </row>
    <row r="14" spans="1:23" x14ac:dyDescent="0.3">
      <c r="A14" s="18">
        <f t="shared" si="18"/>
        <v>3</v>
      </c>
      <c r="B14" s="74">
        <v>23915.97</v>
      </c>
      <c r="C14" s="75"/>
      <c r="D14" s="74">
        <f t="shared" si="0"/>
        <v>32831.843616000006</v>
      </c>
      <c r="E14" s="78">
        <f t="shared" si="1"/>
        <v>813.88014387740191</v>
      </c>
      <c r="F14" s="74">
        <f t="shared" si="2"/>
        <v>2735.9869680000002</v>
      </c>
      <c r="G14" s="78">
        <f t="shared" si="3"/>
        <v>67.823345323116826</v>
      </c>
      <c r="H14" s="74">
        <f t="shared" si="4"/>
        <v>0</v>
      </c>
      <c r="I14" s="78">
        <f t="shared" si="5"/>
        <v>0</v>
      </c>
      <c r="J14" s="74">
        <f t="shared" si="6"/>
        <v>0</v>
      </c>
      <c r="K14" s="78">
        <f t="shared" si="7"/>
        <v>0</v>
      </c>
      <c r="L14" s="95">
        <f t="shared" si="8"/>
        <v>16.615305473684213</v>
      </c>
      <c r="M14" s="96">
        <f t="shared" si="9"/>
        <v>0.41188266390556777</v>
      </c>
      <c r="N14" s="95">
        <f t="shared" si="10"/>
        <v>8.3076527368421065</v>
      </c>
      <c r="O14" s="96">
        <f t="shared" si="11"/>
        <v>0.20594133195278388</v>
      </c>
      <c r="P14" s="95">
        <f t="shared" si="12"/>
        <v>3.3230610947368424</v>
      </c>
      <c r="Q14" s="96">
        <f t="shared" si="13"/>
        <v>8.2376532781113551E-2</v>
      </c>
      <c r="R14" s="25">
        <f t="shared" si="14"/>
        <v>16.615305473684209</v>
      </c>
      <c r="S14" s="25">
        <f t="shared" si="15"/>
        <v>0.41188266390556766</v>
      </c>
      <c r="T14" s="95">
        <f t="shared" si="16"/>
        <v>15.784540200000002</v>
      </c>
      <c r="U14" s="96">
        <f t="shared" si="17"/>
        <v>0.39128853071028935</v>
      </c>
      <c r="W14" s="50"/>
    </row>
    <row r="15" spans="1:23" x14ac:dyDescent="0.3">
      <c r="A15" s="18">
        <f t="shared" si="18"/>
        <v>4</v>
      </c>
      <c r="B15" s="74">
        <v>24408.04</v>
      </c>
      <c r="C15" s="75"/>
      <c r="D15" s="74">
        <f t="shared" si="0"/>
        <v>33507.357312</v>
      </c>
      <c r="E15" s="78">
        <f t="shared" si="1"/>
        <v>830.62569099080565</v>
      </c>
      <c r="F15" s="74">
        <f t="shared" si="2"/>
        <v>2792.2797759999999</v>
      </c>
      <c r="G15" s="78">
        <f t="shared" si="3"/>
        <v>69.218807582567138</v>
      </c>
      <c r="H15" s="74">
        <f t="shared" si="4"/>
        <v>0</v>
      </c>
      <c r="I15" s="78">
        <f t="shared" si="5"/>
        <v>0</v>
      </c>
      <c r="J15" s="74">
        <f t="shared" si="6"/>
        <v>0</v>
      </c>
      <c r="K15" s="78">
        <f t="shared" si="7"/>
        <v>0</v>
      </c>
      <c r="L15" s="95">
        <f t="shared" si="8"/>
        <v>16.957164631578948</v>
      </c>
      <c r="M15" s="96">
        <f t="shared" si="9"/>
        <v>0.42035713106822148</v>
      </c>
      <c r="N15" s="95">
        <f t="shared" si="10"/>
        <v>8.478582315789474</v>
      </c>
      <c r="O15" s="96">
        <f t="shared" si="11"/>
        <v>0.21017856553411074</v>
      </c>
      <c r="P15" s="95">
        <f t="shared" si="12"/>
        <v>3.3914329263157894</v>
      </c>
      <c r="Q15" s="96">
        <f t="shared" si="13"/>
        <v>8.4071426213644287E-2</v>
      </c>
      <c r="R15" s="25">
        <f t="shared" si="14"/>
        <v>16.957164631578948</v>
      </c>
      <c r="S15" s="25">
        <f t="shared" si="15"/>
        <v>0.42035713106822148</v>
      </c>
      <c r="T15" s="95">
        <f t="shared" si="16"/>
        <v>16.109306400000001</v>
      </c>
      <c r="U15" s="96">
        <f t="shared" si="17"/>
        <v>0.39933927451481044</v>
      </c>
      <c r="W15" s="50"/>
    </row>
    <row r="16" spans="1:23" x14ac:dyDescent="0.3">
      <c r="A16" s="18">
        <f t="shared" si="18"/>
        <v>5</v>
      </c>
      <c r="B16" s="74">
        <v>24576.34</v>
      </c>
      <c r="C16" s="75"/>
      <c r="D16" s="74">
        <f t="shared" si="0"/>
        <v>33738.399552000003</v>
      </c>
      <c r="E16" s="78">
        <f t="shared" si="1"/>
        <v>836.35307851531616</v>
      </c>
      <c r="F16" s="74">
        <f t="shared" si="2"/>
        <v>2811.5332960000001</v>
      </c>
      <c r="G16" s="78">
        <f t="shared" si="3"/>
        <v>69.696089876276346</v>
      </c>
      <c r="H16" s="74">
        <f t="shared" si="4"/>
        <v>0</v>
      </c>
      <c r="I16" s="78">
        <f t="shared" si="5"/>
        <v>0</v>
      </c>
      <c r="J16" s="74">
        <f t="shared" si="6"/>
        <v>0</v>
      </c>
      <c r="K16" s="78">
        <f t="shared" si="7"/>
        <v>0</v>
      </c>
      <c r="L16" s="95">
        <f t="shared" si="8"/>
        <v>17.074088842105265</v>
      </c>
      <c r="M16" s="96">
        <f t="shared" si="9"/>
        <v>0.42325560653609118</v>
      </c>
      <c r="N16" s="95">
        <f t="shared" si="10"/>
        <v>8.5370444210526326</v>
      </c>
      <c r="O16" s="96">
        <f t="shared" si="11"/>
        <v>0.21162780326804559</v>
      </c>
      <c r="P16" s="95">
        <f t="shared" si="12"/>
        <v>3.4148177684210532</v>
      </c>
      <c r="Q16" s="96">
        <f t="shared" si="13"/>
        <v>8.4651121307218247E-2</v>
      </c>
      <c r="R16" s="25">
        <f t="shared" si="14"/>
        <v>17.074088842105262</v>
      </c>
      <c r="S16" s="25">
        <f t="shared" si="15"/>
        <v>0.42325560653609112</v>
      </c>
      <c r="T16" s="95">
        <f t="shared" si="16"/>
        <v>16.2203844</v>
      </c>
      <c r="U16" s="96">
        <f t="shared" si="17"/>
        <v>0.4020928262092866</v>
      </c>
      <c r="W16" s="50"/>
    </row>
    <row r="17" spans="1:23" x14ac:dyDescent="0.3">
      <c r="A17" s="18">
        <f t="shared" si="18"/>
        <v>6</v>
      </c>
      <c r="B17" s="74">
        <v>25627.46</v>
      </c>
      <c r="C17" s="75"/>
      <c r="D17" s="74">
        <f t="shared" si="0"/>
        <v>35181.377088000001</v>
      </c>
      <c r="E17" s="78">
        <f t="shared" si="1"/>
        <v>872.12355727208057</v>
      </c>
      <c r="F17" s="74">
        <f t="shared" si="2"/>
        <v>2931.7814239999998</v>
      </c>
      <c r="G17" s="78">
        <f t="shared" si="3"/>
        <v>72.676963106006696</v>
      </c>
      <c r="H17" s="74">
        <f t="shared" si="4"/>
        <v>0</v>
      </c>
      <c r="I17" s="78">
        <f t="shared" si="5"/>
        <v>0</v>
      </c>
      <c r="J17" s="74">
        <f t="shared" si="6"/>
        <v>0</v>
      </c>
      <c r="K17" s="78">
        <f t="shared" si="7"/>
        <v>0</v>
      </c>
      <c r="L17" s="95">
        <f t="shared" si="8"/>
        <v>17.804340631578949</v>
      </c>
      <c r="M17" s="96">
        <f t="shared" si="9"/>
        <v>0.44135807554255091</v>
      </c>
      <c r="N17" s="95">
        <f t="shared" si="10"/>
        <v>8.9021703157894745</v>
      </c>
      <c r="O17" s="96">
        <f t="shared" si="11"/>
        <v>0.22067903777127545</v>
      </c>
      <c r="P17" s="95">
        <f t="shared" si="12"/>
        <v>3.56086812631579</v>
      </c>
      <c r="Q17" s="96">
        <f t="shared" si="13"/>
        <v>8.8271615108510185E-2</v>
      </c>
      <c r="R17" s="25">
        <f t="shared" si="14"/>
        <v>17.804340631578945</v>
      </c>
      <c r="S17" s="25">
        <f t="shared" si="15"/>
        <v>0.4413580755425508</v>
      </c>
      <c r="T17" s="95">
        <f t="shared" si="16"/>
        <v>16.9141236</v>
      </c>
      <c r="U17" s="96">
        <f t="shared" si="17"/>
        <v>0.41929017176542333</v>
      </c>
      <c r="W17" s="50"/>
    </row>
    <row r="18" spans="1:23" x14ac:dyDescent="0.3">
      <c r="A18" s="18">
        <f t="shared" si="18"/>
        <v>7</v>
      </c>
      <c r="B18" s="74">
        <v>25635.51</v>
      </c>
      <c r="C18" s="75"/>
      <c r="D18" s="74">
        <f t="shared" si="0"/>
        <v>35192.428128</v>
      </c>
      <c r="E18" s="78">
        <f t="shared" si="1"/>
        <v>872.39750539788145</v>
      </c>
      <c r="F18" s="74">
        <f t="shared" si="2"/>
        <v>2932.7023440000003</v>
      </c>
      <c r="G18" s="78">
        <f t="shared" si="3"/>
        <v>72.69979211649013</v>
      </c>
      <c r="H18" s="74">
        <f t="shared" si="4"/>
        <v>0</v>
      </c>
      <c r="I18" s="78">
        <f t="shared" si="5"/>
        <v>0</v>
      </c>
      <c r="J18" s="74">
        <f t="shared" si="6"/>
        <v>0</v>
      </c>
      <c r="K18" s="78">
        <f t="shared" si="7"/>
        <v>0</v>
      </c>
      <c r="L18" s="95">
        <f t="shared" si="8"/>
        <v>17.809933263157895</v>
      </c>
      <c r="M18" s="96">
        <f t="shared" si="9"/>
        <v>0.44149671325803719</v>
      </c>
      <c r="N18" s="95">
        <f t="shared" si="10"/>
        <v>8.9049666315789473</v>
      </c>
      <c r="O18" s="96">
        <f t="shared" si="11"/>
        <v>0.22074835662901859</v>
      </c>
      <c r="P18" s="95">
        <f t="shared" si="12"/>
        <v>3.5619866526315791</v>
      </c>
      <c r="Q18" s="96">
        <f t="shared" si="13"/>
        <v>8.8299342651607438E-2</v>
      </c>
      <c r="R18" s="25">
        <f t="shared" si="14"/>
        <v>17.809933263157895</v>
      </c>
      <c r="S18" s="25">
        <f t="shared" si="15"/>
        <v>0.44149671325803719</v>
      </c>
      <c r="T18" s="95">
        <f t="shared" si="16"/>
        <v>16.919436600000001</v>
      </c>
      <c r="U18" s="96">
        <f t="shared" si="17"/>
        <v>0.41942187759513538</v>
      </c>
      <c r="W18" s="50"/>
    </row>
    <row r="19" spans="1:23" x14ac:dyDescent="0.3">
      <c r="A19" s="18">
        <f t="shared" si="18"/>
        <v>8</v>
      </c>
      <c r="B19" s="74">
        <v>26846.84</v>
      </c>
      <c r="C19" s="75"/>
      <c r="D19" s="74">
        <f t="shared" si="0"/>
        <v>36855.341952000002</v>
      </c>
      <c r="E19" s="78">
        <f t="shared" si="1"/>
        <v>913.62006232043223</v>
      </c>
      <c r="F19" s="74">
        <f t="shared" si="2"/>
        <v>3071.2784959999999</v>
      </c>
      <c r="G19" s="78">
        <f t="shared" si="3"/>
        <v>76.135005193369338</v>
      </c>
      <c r="H19" s="74">
        <f t="shared" si="4"/>
        <v>0</v>
      </c>
      <c r="I19" s="78">
        <f t="shared" si="5"/>
        <v>0</v>
      </c>
      <c r="J19" s="74">
        <f t="shared" si="6"/>
        <v>0</v>
      </c>
      <c r="K19" s="78">
        <f t="shared" si="7"/>
        <v>0</v>
      </c>
      <c r="L19" s="95">
        <f t="shared" si="8"/>
        <v>18.651488842105266</v>
      </c>
      <c r="M19" s="96">
        <f t="shared" si="9"/>
        <v>0.46235833113382202</v>
      </c>
      <c r="N19" s="95">
        <f t="shared" si="10"/>
        <v>9.325744421052633</v>
      </c>
      <c r="O19" s="96">
        <f t="shared" si="11"/>
        <v>0.23117916556691101</v>
      </c>
      <c r="P19" s="95">
        <f t="shared" si="12"/>
        <v>3.7302977684210532</v>
      </c>
      <c r="Q19" s="96">
        <f t="shared" si="13"/>
        <v>9.2471666226764393E-2</v>
      </c>
      <c r="R19" s="25">
        <f t="shared" si="14"/>
        <v>18.651488842105262</v>
      </c>
      <c r="S19" s="25">
        <f t="shared" si="15"/>
        <v>0.46235833113382191</v>
      </c>
      <c r="T19" s="95">
        <f t="shared" si="16"/>
        <v>17.718914400000003</v>
      </c>
      <c r="U19" s="96">
        <f t="shared" si="17"/>
        <v>0.43924041457713092</v>
      </c>
      <c r="W19" s="50"/>
    </row>
    <row r="20" spans="1:23" x14ac:dyDescent="0.3">
      <c r="A20" s="18">
        <f t="shared" si="18"/>
        <v>9</v>
      </c>
      <c r="B20" s="74">
        <v>26854.92</v>
      </c>
      <c r="C20" s="75"/>
      <c r="D20" s="74">
        <f t="shared" si="0"/>
        <v>36866.434175999995</v>
      </c>
      <c r="E20" s="78">
        <f t="shared" si="1"/>
        <v>913.89503137092549</v>
      </c>
      <c r="F20" s="74">
        <f t="shared" si="2"/>
        <v>3072.2028479999999</v>
      </c>
      <c r="G20" s="78">
        <f t="shared" si="3"/>
        <v>76.157919280910463</v>
      </c>
      <c r="H20" s="74">
        <f t="shared" si="4"/>
        <v>0</v>
      </c>
      <c r="I20" s="78">
        <f t="shared" si="5"/>
        <v>0</v>
      </c>
      <c r="J20" s="74">
        <f t="shared" si="6"/>
        <v>0</v>
      </c>
      <c r="K20" s="78">
        <f t="shared" si="7"/>
        <v>0</v>
      </c>
      <c r="L20" s="95">
        <f t="shared" si="8"/>
        <v>18.657102315789473</v>
      </c>
      <c r="M20" s="96">
        <f t="shared" si="9"/>
        <v>0.46249748551160197</v>
      </c>
      <c r="N20" s="95">
        <f t="shared" si="10"/>
        <v>9.3285511578947364</v>
      </c>
      <c r="O20" s="96">
        <f t="shared" si="11"/>
        <v>0.23124874275580098</v>
      </c>
      <c r="P20" s="95">
        <f t="shared" si="12"/>
        <v>3.7314204631578947</v>
      </c>
      <c r="Q20" s="96">
        <f t="shared" si="13"/>
        <v>9.2499497102320402E-2</v>
      </c>
      <c r="R20" s="25">
        <f t="shared" si="14"/>
        <v>18.657102315789473</v>
      </c>
      <c r="S20" s="25">
        <f t="shared" si="15"/>
        <v>0.46249748551160197</v>
      </c>
      <c r="T20" s="95">
        <f t="shared" si="16"/>
        <v>17.724247199999997</v>
      </c>
      <c r="U20" s="96">
        <f t="shared" si="17"/>
        <v>0.43937261123602184</v>
      </c>
      <c r="W20" s="50"/>
    </row>
    <row r="21" spans="1:23" x14ac:dyDescent="0.3">
      <c r="A21" s="18">
        <f t="shared" si="18"/>
        <v>10</v>
      </c>
      <c r="B21" s="74">
        <v>28066.22</v>
      </c>
      <c r="C21" s="75"/>
      <c r="D21" s="74">
        <f t="shared" si="0"/>
        <v>38529.306816000004</v>
      </c>
      <c r="E21" s="78">
        <f t="shared" si="1"/>
        <v>955.11656736878388</v>
      </c>
      <c r="F21" s="74">
        <f t="shared" si="2"/>
        <v>3210.7755680000005</v>
      </c>
      <c r="G21" s="78">
        <f t="shared" si="3"/>
        <v>79.593047280731994</v>
      </c>
      <c r="H21" s="74">
        <f t="shared" si="4"/>
        <v>0</v>
      </c>
      <c r="I21" s="78">
        <f t="shared" si="5"/>
        <v>0</v>
      </c>
      <c r="J21" s="74">
        <f t="shared" si="6"/>
        <v>0</v>
      </c>
      <c r="K21" s="78">
        <f t="shared" si="7"/>
        <v>0</v>
      </c>
      <c r="L21" s="95">
        <f t="shared" si="8"/>
        <v>19.49863705263158</v>
      </c>
      <c r="M21" s="96">
        <f t="shared" si="9"/>
        <v>0.48335858672509302</v>
      </c>
      <c r="N21" s="95">
        <f t="shared" si="10"/>
        <v>9.7493185263157898</v>
      </c>
      <c r="O21" s="96">
        <f t="shared" si="11"/>
        <v>0.24167929336254651</v>
      </c>
      <c r="P21" s="95">
        <f t="shared" si="12"/>
        <v>3.899727410526316</v>
      </c>
      <c r="Q21" s="96">
        <f t="shared" si="13"/>
        <v>9.6671717345018601E-2</v>
      </c>
      <c r="R21" s="25">
        <f t="shared" si="14"/>
        <v>19.498637052631583</v>
      </c>
      <c r="S21" s="25">
        <f t="shared" si="15"/>
        <v>0.48335858672509308</v>
      </c>
      <c r="T21" s="95">
        <f t="shared" si="16"/>
        <v>18.523705200000002</v>
      </c>
      <c r="U21" s="96">
        <f t="shared" si="17"/>
        <v>0.45919065738883841</v>
      </c>
      <c r="W21" s="50"/>
    </row>
    <row r="22" spans="1:23" x14ac:dyDescent="0.3">
      <c r="A22" s="18">
        <f t="shared" si="18"/>
        <v>11</v>
      </c>
      <c r="B22" s="74">
        <v>28074.3</v>
      </c>
      <c r="C22" s="75"/>
      <c r="D22" s="74">
        <f t="shared" si="0"/>
        <v>38540.399039999997</v>
      </c>
      <c r="E22" s="78">
        <f t="shared" si="1"/>
        <v>955.39153641927714</v>
      </c>
      <c r="F22" s="74">
        <f t="shared" si="2"/>
        <v>3211.69992</v>
      </c>
      <c r="G22" s="78">
        <f t="shared" si="3"/>
        <v>79.615961368273105</v>
      </c>
      <c r="H22" s="74">
        <f t="shared" si="4"/>
        <v>0</v>
      </c>
      <c r="I22" s="78">
        <f t="shared" si="5"/>
        <v>0</v>
      </c>
      <c r="J22" s="74">
        <f t="shared" si="6"/>
        <v>0</v>
      </c>
      <c r="K22" s="78">
        <f t="shared" si="7"/>
        <v>0</v>
      </c>
      <c r="L22" s="95">
        <f t="shared" si="8"/>
        <v>19.504250526315786</v>
      </c>
      <c r="M22" s="96">
        <f t="shared" si="9"/>
        <v>0.48349774110287297</v>
      </c>
      <c r="N22" s="95">
        <f t="shared" si="10"/>
        <v>9.7521252631578932</v>
      </c>
      <c r="O22" s="96">
        <f t="shared" si="11"/>
        <v>0.24174887055143648</v>
      </c>
      <c r="P22" s="95">
        <f t="shared" si="12"/>
        <v>3.9008501052631575</v>
      </c>
      <c r="Q22" s="96">
        <f t="shared" si="13"/>
        <v>9.6699548220574597E-2</v>
      </c>
      <c r="R22" s="25">
        <f t="shared" si="14"/>
        <v>19.50425052631579</v>
      </c>
      <c r="S22" s="25">
        <f t="shared" si="15"/>
        <v>0.48349774110287308</v>
      </c>
      <c r="T22" s="95">
        <f t="shared" si="16"/>
        <v>18.529038</v>
      </c>
      <c r="U22" s="96">
        <f t="shared" si="17"/>
        <v>0.45932285404772943</v>
      </c>
      <c r="W22" s="50"/>
    </row>
    <row r="23" spans="1:23" x14ac:dyDescent="0.3">
      <c r="A23" s="18">
        <f t="shared" si="18"/>
        <v>12</v>
      </c>
      <c r="B23" s="74">
        <v>29285.599999999999</v>
      </c>
      <c r="C23" s="75"/>
      <c r="D23" s="74">
        <f t="shared" si="0"/>
        <v>40203.271679999998</v>
      </c>
      <c r="E23" s="78">
        <f t="shared" si="1"/>
        <v>996.6130724171353</v>
      </c>
      <c r="F23" s="74">
        <f t="shared" si="2"/>
        <v>3350.2726400000001</v>
      </c>
      <c r="G23" s="78">
        <f t="shared" si="3"/>
        <v>83.051089368094623</v>
      </c>
      <c r="H23" s="74">
        <f t="shared" si="4"/>
        <v>0</v>
      </c>
      <c r="I23" s="78">
        <f t="shared" si="5"/>
        <v>0</v>
      </c>
      <c r="J23" s="74">
        <f t="shared" si="6"/>
        <v>0</v>
      </c>
      <c r="K23" s="78">
        <f t="shared" si="7"/>
        <v>0</v>
      </c>
      <c r="L23" s="95">
        <f t="shared" si="8"/>
        <v>20.345785263157893</v>
      </c>
      <c r="M23" s="96">
        <f t="shared" si="9"/>
        <v>0.50435884231636408</v>
      </c>
      <c r="N23" s="95">
        <f t="shared" si="10"/>
        <v>10.172892631578947</v>
      </c>
      <c r="O23" s="96">
        <f t="shared" si="11"/>
        <v>0.25217942115818204</v>
      </c>
      <c r="P23" s="95">
        <f t="shared" si="12"/>
        <v>4.0691570526315788</v>
      </c>
      <c r="Q23" s="96">
        <f t="shared" si="13"/>
        <v>0.10087176846327281</v>
      </c>
      <c r="R23" s="25">
        <f t="shared" si="14"/>
        <v>20.345785263157893</v>
      </c>
      <c r="S23" s="25">
        <f t="shared" si="15"/>
        <v>0.50435884231636408</v>
      </c>
      <c r="T23" s="95">
        <f t="shared" si="16"/>
        <v>19.328495999999998</v>
      </c>
      <c r="U23" s="96">
        <f t="shared" si="17"/>
        <v>0.47914090020054578</v>
      </c>
      <c r="W23" s="50"/>
    </row>
    <row r="24" spans="1:23" x14ac:dyDescent="0.3">
      <c r="A24" s="18">
        <f t="shared" si="18"/>
        <v>13</v>
      </c>
      <c r="B24" s="74">
        <v>29294.91</v>
      </c>
      <c r="C24" s="75"/>
      <c r="D24" s="74">
        <f t="shared" si="0"/>
        <v>40216.052448000002</v>
      </c>
      <c r="E24" s="78">
        <f t="shared" si="1"/>
        <v>996.92989938001836</v>
      </c>
      <c r="F24" s="74">
        <f t="shared" si="2"/>
        <v>3351.337704</v>
      </c>
      <c r="G24" s="78">
        <f t="shared" si="3"/>
        <v>83.07749161500152</v>
      </c>
      <c r="H24" s="74">
        <f t="shared" si="4"/>
        <v>0</v>
      </c>
      <c r="I24" s="78">
        <f t="shared" si="5"/>
        <v>0</v>
      </c>
      <c r="J24" s="74">
        <f t="shared" si="6"/>
        <v>0</v>
      </c>
      <c r="K24" s="78">
        <f t="shared" si="7"/>
        <v>0</v>
      </c>
      <c r="L24" s="95">
        <f t="shared" si="8"/>
        <v>20.352253263157895</v>
      </c>
      <c r="M24" s="96">
        <f t="shared" si="9"/>
        <v>0.50451917984818739</v>
      </c>
      <c r="N24" s="95">
        <f t="shared" si="10"/>
        <v>10.176126631578947</v>
      </c>
      <c r="O24" s="96">
        <f t="shared" si="11"/>
        <v>0.2522595899240937</v>
      </c>
      <c r="P24" s="95">
        <f t="shared" si="12"/>
        <v>4.0704506526315791</v>
      </c>
      <c r="Q24" s="96">
        <f t="shared" si="13"/>
        <v>0.10090383596963748</v>
      </c>
      <c r="R24" s="25">
        <f t="shared" si="14"/>
        <v>20.352253263157895</v>
      </c>
      <c r="S24" s="25">
        <f t="shared" si="15"/>
        <v>0.50451917984818739</v>
      </c>
      <c r="T24" s="95">
        <f t="shared" si="16"/>
        <v>19.3346406</v>
      </c>
      <c r="U24" s="96">
        <f t="shared" si="17"/>
        <v>0.47929322085577802</v>
      </c>
      <c r="W24" s="50"/>
    </row>
    <row r="25" spans="1:23" x14ac:dyDescent="0.3">
      <c r="A25" s="18">
        <f t="shared" si="18"/>
        <v>14</v>
      </c>
      <c r="B25" s="74">
        <v>30506.21</v>
      </c>
      <c r="C25" s="75"/>
      <c r="D25" s="74">
        <f t="shared" si="0"/>
        <v>41878.925087999996</v>
      </c>
      <c r="E25" s="78">
        <f t="shared" si="1"/>
        <v>1038.1514353778764</v>
      </c>
      <c r="F25" s="74">
        <f t="shared" si="2"/>
        <v>3489.9104239999997</v>
      </c>
      <c r="G25" s="78">
        <f t="shared" si="3"/>
        <v>86.512619614823038</v>
      </c>
      <c r="H25" s="74">
        <f t="shared" si="4"/>
        <v>0</v>
      </c>
      <c r="I25" s="78">
        <f t="shared" si="5"/>
        <v>0</v>
      </c>
      <c r="J25" s="74">
        <f t="shared" si="6"/>
        <v>0</v>
      </c>
      <c r="K25" s="78">
        <f t="shared" si="7"/>
        <v>0</v>
      </c>
      <c r="L25" s="95">
        <f t="shared" si="8"/>
        <v>21.193787999999998</v>
      </c>
      <c r="M25" s="96">
        <f t="shared" si="9"/>
        <v>0.52538028106167833</v>
      </c>
      <c r="N25" s="95">
        <f t="shared" si="10"/>
        <v>10.596893999999999</v>
      </c>
      <c r="O25" s="96">
        <f t="shared" si="11"/>
        <v>0.26269014053083917</v>
      </c>
      <c r="P25" s="95">
        <f t="shared" si="12"/>
        <v>4.2387575999999996</v>
      </c>
      <c r="Q25" s="96">
        <f t="shared" si="13"/>
        <v>0.10507605621233566</v>
      </c>
      <c r="R25" s="25">
        <f t="shared" si="14"/>
        <v>21.193787999999998</v>
      </c>
      <c r="S25" s="25">
        <f t="shared" si="15"/>
        <v>0.52538028106167833</v>
      </c>
      <c r="T25" s="95">
        <f t="shared" si="16"/>
        <v>20.134098599999998</v>
      </c>
      <c r="U25" s="96">
        <f t="shared" si="17"/>
        <v>0.49911126700859443</v>
      </c>
      <c r="W25" s="50"/>
    </row>
    <row r="26" spans="1:23" x14ac:dyDescent="0.3">
      <c r="A26" s="18">
        <f t="shared" si="18"/>
        <v>15</v>
      </c>
      <c r="B26" s="74">
        <v>30519.39</v>
      </c>
      <c r="C26" s="75"/>
      <c r="D26" s="74">
        <f t="shared" si="0"/>
        <v>41897.018592</v>
      </c>
      <c r="E26" s="78">
        <f t="shared" si="1"/>
        <v>1038.5999616260824</v>
      </c>
      <c r="F26" s="74">
        <f t="shared" si="2"/>
        <v>3491.4182159999996</v>
      </c>
      <c r="G26" s="78">
        <f t="shared" si="3"/>
        <v>86.549996802173524</v>
      </c>
      <c r="H26" s="74">
        <f t="shared" si="4"/>
        <v>0</v>
      </c>
      <c r="I26" s="78">
        <f t="shared" si="5"/>
        <v>0</v>
      </c>
      <c r="J26" s="74">
        <f t="shared" si="6"/>
        <v>0</v>
      </c>
      <c r="K26" s="78">
        <f t="shared" si="7"/>
        <v>0</v>
      </c>
      <c r="L26" s="95">
        <f t="shared" si="8"/>
        <v>21.202944631578948</v>
      </c>
      <c r="M26" s="96">
        <f t="shared" si="9"/>
        <v>0.52560726802939395</v>
      </c>
      <c r="N26" s="95">
        <f t="shared" si="10"/>
        <v>10.601472315789474</v>
      </c>
      <c r="O26" s="96">
        <f t="shared" si="11"/>
        <v>0.26280363401469697</v>
      </c>
      <c r="P26" s="95">
        <f t="shared" si="12"/>
        <v>4.2405889263157892</v>
      </c>
      <c r="Q26" s="96">
        <f t="shared" si="13"/>
        <v>0.10512145360587878</v>
      </c>
      <c r="R26" s="25">
        <f t="shared" si="14"/>
        <v>21.202944631578944</v>
      </c>
      <c r="S26" s="25">
        <f t="shared" si="15"/>
        <v>0.52560726802939384</v>
      </c>
      <c r="T26" s="95">
        <f t="shared" si="16"/>
        <v>20.142797399999999</v>
      </c>
      <c r="U26" s="96">
        <f t="shared" si="17"/>
        <v>0.49932690462792417</v>
      </c>
      <c r="W26" s="50"/>
    </row>
    <row r="27" spans="1:23" x14ac:dyDescent="0.3">
      <c r="A27" s="18">
        <f t="shared" si="18"/>
        <v>16</v>
      </c>
      <c r="B27" s="74">
        <v>31730.69</v>
      </c>
      <c r="C27" s="75"/>
      <c r="D27" s="74">
        <f t="shared" si="0"/>
        <v>43559.891232000002</v>
      </c>
      <c r="E27" s="78">
        <f t="shared" si="1"/>
        <v>1079.8214976239406</v>
      </c>
      <c r="F27" s="74">
        <f t="shared" si="2"/>
        <v>3629.9909359999997</v>
      </c>
      <c r="G27" s="78">
        <f t="shared" si="3"/>
        <v>89.985124801995042</v>
      </c>
      <c r="H27" s="74">
        <f t="shared" si="4"/>
        <v>0</v>
      </c>
      <c r="I27" s="78">
        <f t="shared" si="5"/>
        <v>0</v>
      </c>
      <c r="J27" s="74">
        <f t="shared" si="6"/>
        <v>0</v>
      </c>
      <c r="K27" s="78">
        <f t="shared" si="7"/>
        <v>0</v>
      </c>
      <c r="L27" s="95">
        <f t="shared" si="8"/>
        <v>22.044479368421054</v>
      </c>
      <c r="M27" s="96">
        <f t="shared" si="9"/>
        <v>0.546468369242885</v>
      </c>
      <c r="N27" s="95">
        <f t="shared" si="10"/>
        <v>11.022239684210527</v>
      </c>
      <c r="O27" s="96">
        <f t="shared" si="11"/>
        <v>0.2732341846214425</v>
      </c>
      <c r="P27" s="95">
        <f t="shared" si="12"/>
        <v>4.4088958736842105</v>
      </c>
      <c r="Q27" s="96">
        <f t="shared" si="13"/>
        <v>0.10929367384857698</v>
      </c>
      <c r="R27" s="25">
        <f t="shared" si="14"/>
        <v>22.044479368421051</v>
      </c>
      <c r="S27" s="25">
        <f t="shared" si="15"/>
        <v>0.54646836924288489</v>
      </c>
      <c r="T27" s="95">
        <f t="shared" si="16"/>
        <v>20.942255400000001</v>
      </c>
      <c r="U27" s="96">
        <f t="shared" si="17"/>
        <v>0.51914495078074063</v>
      </c>
      <c r="W27" s="50"/>
    </row>
    <row r="28" spans="1:23" x14ac:dyDescent="0.3">
      <c r="A28" s="18">
        <f t="shared" si="18"/>
        <v>17</v>
      </c>
      <c r="B28" s="74">
        <v>31743.86</v>
      </c>
      <c r="C28" s="75"/>
      <c r="D28" s="74">
        <f t="shared" si="0"/>
        <v>43577.971008</v>
      </c>
      <c r="E28" s="78">
        <f t="shared" si="1"/>
        <v>1080.2696835639156</v>
      </c>
      <c r="F28" s="74">
        <f t="shared" si="2"/>
        <v>3631.4975840000002</v>
      </c>
      <c r="G28" s="78">
        <f t="shared" si="3"/>
        <v>90.022473630326303</v>
      </c>
      <c r="H28" s="74">
        <f t="shared" si="4"/>
        <v>0</v>
      </c>
      <c r="I28" s="78">
        <f t="shared" si="5"/>
        <v>0</v>
      </c>
      <c r="J28" s="74">
        <f t="shared" si="6"/>
        <v>0</v>
      </c>
      <c r="K28" s="78">
        <f t="shared" si="7"/>
        <v>0</v>
      </c>
      <c r="L28" s="95">
        <f t="shared" si="8"/>
        <v>22.053629052631578</v>
      </c>
      <c r="M28" s="96">
        <f t="shared" si="9"/>
        <v>0.54669518398983585</v>
      </c>
      <c r="N28" s="95">
        <f t="shared" si="10"/>
        <v>11.026814526315789</v>
      </c>
      <c r="O28" s="96">
        <f t="shared" si="11"/>
        <v>0.27334759199491793</v>
      </c>
      <c r="P28" s="95">
        <f t="shared" si="12"/>
        <v>4.4107258105263156</v>
      </c>
      <c r="Q28" s="96">
        <f t="shared" si="13"/>
        <v>0.10933903679796717</v>
      </c>
      <c r="R28" s="25">
        <f t="shared" si="14"/>
        <v>22.053629052631578</v>
      </c>
      <c r="S28" s="25">
        <f t="shared" si="15"/>
        <v>0.54669518398983585</v>
      </c>
      <c r="T28" s="95">
        <f t="shared" si="16"/>
        <v>20.950947599999999</v>
      </c>
      <c r="U28" s="96">
        <f t="shared" si="17"/>
        <v>0.51936042479034406</v>
      </c>
      <c r="W28" s="50"/>
    </row>
    <row r="29" spans="1:23" x14ac:dyDescent="0.3">
      <c r="A29" s="18">
        <f t="shared" si="18"/>
        <v>18</v>
      </c>
      <c r="B29" s="74">
        <v>32955.160000000003</v>
      </c>
      <c r="C29" s="75"/>
      <c r="D29" s="74">
        <f t="shared" si="0"/>
        <v>45240.843648000002</v>
      </c>
      <c r="E29" s="78">
        <f t="shared" si="1"/>
        <v>1121.491219561774</v>
      </c>
      <c r="F29" s="74">
        <f t="shared" si="2"/>
        <v>3770.0703040000008</v>
      </c>
      <c r="G29" s="78">
        <f t="shared" si="3"/>
        <v>93.457601630147835</v>
      </c>
      <c r="H29" s="74">
        <f t="shared" si="4"/>
        <v>0</v>
      </c>
      <c r="I29" s="78">
        <f t="shared" si="5"/>
        <v>0</v>
      </c>
      <c r="J29" s="74">
        <f t="shared" si="6"/>
        <v>0</v>
      </c>
      <c r="K29" s="78">
        <f t="shared" si="7"/>
        <v>0</v>
      </c>
      <c r="L29" s="95">
        <f t="shared" si="8"/>
        <v>22.895163789473685</v>
      </c>
      <c r="M29" s="96">
        <f t="shared" si="9"/>
        <v>0.56755628520332679</v>
      </c>
      <c r="N29" s="95">
        <f t="shared" si="10"/>
        <v>11.447581894736842</v>
      </c>
      <c r="O29" s="96">
        <f t="shared" si="11"/>
        <v>0.2837781426016634</v>
      </c>
      <c r="P29" s="95">
        <f t="shared" si="12"/>
        <v>4.579032757894737</v>
      </c>
      <c r="Q29" s="96">
        <f t="shared" si="13"/>
        <v>0.11351125704066536</v>
      </c>
      <c r="R29" s="25">
        <f t="shared" si="14"/>
        <v>22.895163789473688</v>
      </c>
      <c r="S29" s="25">
        <f t="shared" si="15"/>
        <v>0.5675562852033269</v>
      </c>
      <c r="T29" s="95">
        <f t="shared" si="16"/>
        <v>21.750405600000001</v>
      </c>
      <c r="U29" s="96">
        <f t="shared" si="17"/>
        <v>0.53917847094316051</v>
      </c>
      <c r="W29" s="50"/>
    </row>
    <row r="30" spans="1:23" x14ac:dyDescent="0.3">
      <c r="A30" s="18">
        <f t="shared" si="18"/>
        <v>19</v>
      </c>
      <c r="B30" s="74">
        <v>32968.339999999997</v>
      </c>
      <c r="C30" s="75"/>
      <c r="D30" s="74">
        <f t="shared" si="0"/>
        <v>45258.937151999999</v>
      </c>
      <c r="E30" s="78">
        <f t="shared" si="1"/>
        <v>1121.9397458099797</v>
      </c>
      <c r="F30" s="74">
        <f t="shared" si="2"/>
        <v>3771.5780959999993</v>
      </c>
      <c r="G30" s="78">
        <f t="shared" si="3"/>
        <v>93.494978817498293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22.904320421052631</v>
      </c>
      <c r="M30" s="96">
        <f t="shared" si="9"/>
        <v>0.5677832721710423</v>
      </c>
      <c r="N30" s="95">
        <f t="shared" si="10"/>
        <v>11.452160210526316</v>
      </c>
      <c r="O30" s="96">
        <f t="shared" si="11"/>
        <v>0.28389163608552115</v>
      </c>
      <c r="P30" s="95">
        <f t="shared" si="12"/>
        <v>4.5808640842105266</v>
      </c>
      <c r="Q30" s="96">
        <f t="shared" si="13"/>
        <v>0.11355665443420848</v>
      </c>
      <c r="R30" s="25">
        <f t="shared" si="14"/>
        <v>22.904320421052628</v>
      </c>
      <c r="S30" s="25">
        <f t="shared" si="15"/>
        <v>0.5677832721710423</v>
      </c>
      <c r="T30" s="95">
        <f t="shared" si="16"/>
        <v>21.759104399999998</v>
      </c>
      <c r="U30" s="96">
        <f t="shared" si="17"/>
        <v>0.53939410856249015</v>
      </c>
      <c r="W30" s="50"/>
    </row>
    <row r="31" spans="1:23" x14ac:dyDescent="0.3">
      <c r="A31" s="18">
        <f t="shared" si="18"/>
        <v>20</v>
      </c>
      <c r="B31" s="74">
        <v>34179.64</v>
      </c>
      <c r="C31" s="75"/>
      <c r="D31" s="74">
        <f t="shared" si="0"/>
        <v>46921.809792</v>
      </c>
      <c r="E31" s="78">
        <f t="shared" si="1"/>
        <v>1163.1612818078379</v>
      </c>
      <c r="F31" s="74">
        <f t="shared" si="2"/>
        <v>3910.1508159999998</v>
      </c>
      <c r="G31" s="78">
        <f t="shared" si="3"/>
        <v>96.930106817319825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23.745855157894738</v>
      </c>
      <c r="M31" s="96">
        <f t="shared" si="9"/>
        <v>0.58864437338453335</v>
      </c>
      <c r="N31" s="95">
        <f t="shared" si="10"/>
        <v>11.872927578947369</v>
      </c>
      <c r="O31" s="96">
        <f t="shared" si="11"/>
        <v>0.29432218669226667</v>
      </c>
      <c r="P31" s="95">
        <f t="shared" si="12"/>
        <v>4.7491710315789479</v>
      </c>
      <c r="Q31" s="96">
        <f t="shared" si="13"/>
        <v>0.11772887467690668</v>
      </c>
      <c r="R31" s="25">
        <f t="shared" si="14"/>
        <v>23.745855157894738</v>
      </c>
      <c r="S31" s="25">
        <f t="shared" si="15"/>
        <v>0.58864437338453335</v>
      </c>
      <c r="T31" s="95">
        <f t="shared" si="16"/>
        <v>22.5585624</v>
      </c>
      <c r="U31" s="96">
        <f t="shared" si="17"/>
        <v>0.55921215471530672</v>
      </c>
      <c r="W31" s="50"/>
    </row>
    <row r="32" spans="1:23" x14ac:dyDescent="0.3">
      <c r="A32" s="18">
        <f t="shared" si="18"/>
        <v>21</v>
      </c>
      <c r="B32" s="74">
        <v>34192.81</v>
      </c>
      <c r="C32" s="75"/>
      <c r="D32" s="74">
        <f t="shared" si="0"/>
        <v>46939.889567999999</v>
      </c>
      <c r="E32" s="78">
        <f t="shared" si="1"/>
        <v>1163.6094677478129</v>
      </c>
      <c r="F32" s="74">
        <f t="shared" si="2"/>
        <v>3911.6574639999999</v>
      </c>
      <c r="G32" s="78">
        <f t="shared" si="3"/>
        <v>96.967455645651071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23.755004842105262</v>
      </c>
      <c r="M32" s="96">
        <f t="shared" si="9"/>
        <v>0.5888711881314842</v>
      </c>
      <c r="N32" s="95">
        <f t="shared" si="10"/>
        <v>11.877502421052631</v>
      </c>
      <c r="O32" s="96">
        <f t="shared" si="11"/>
        <v>0.2944355940657421</v>
      </c>
      <c r="P32" s="95">
        <f t="shared" si="12"/>
        <v>4.7510009684210521</v>
      </c>
      <c r="Q32" s="96">
        <f t="shared" si="13"/>
        <v>0.11777423762629685</v>
      </c>
      <c r="R32" s="25">
        <f t="shared" si="14"/>
        <v>23.755004842105262</v>
      </c>
      <c r="S32" s="25">
        <f t="shared" si="15"/>
        <v>0.5888711881314842</v>
      </c>
      <c r="T32" s="95">
        <f t="shared" si="16"/>
        <v>22.567254599999998</v>
      </c>
      <c r="U32" s="96">
        <f t="shared" si="17"/>
        <v>0.55942762872491003</v>
      </c>
      <c r="W32" s="50"/>
    </row>
    <row r="33" spans="1:23" x14ac:dyDescent="0.3">
      <c r="A33" s="18">
        <f t="shared" si="18"/>
        <v>22</v>
      </c>
      <c r="B33" s="74">
        <v>35404.14</v>
      </c>
      <c r="C33" s="75"/>
      <c r="D33" s="74">
        <f t="shared" si="0"/>
        <v>48602.803392000002</v>
      </c>
      <c r="E33" s="78">
        <f t="shared" si="1"/>
        <v>1204.8320246703636</v>
      </c>
      <c r="F33" s="74">
        <f t="shared" si="2"/>
        <v>4050.233616</v>
      </c>
      <c r="G33" s="78">
        <f t="shared" si="3"/>
        <v>100.40266872253029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24.596560421052633</v>
      </c>
      <c r="M33" s="96">
        <f t="shared" si="9"/>
        <v>0.60973280600726909</v>
      </c>
      <c r="N33" s="95">
        <f t="shared" si="10"/>
        <v>12.298280210526316</v>
      </c>
      <c r="O33" s="96">
        <f t="shared" si="11"/>
        <v>0.30486640300363455</v>
      </c>
      <c r="P33" s="95">
        <f t="shared" si="12"/>
        <v>4.9193120842105262</v>
      </c>
      <c r="Q33" s="96">
        <f t="shared" si="13"/>
        <v>0.12194656120145381</v>
      </c>
      <c r="R33" s="25">
        <f t="shared" si="14"/>
        <v>24.596560421052629</v>
      </c>
      <c r="S33" s="25">
        <f t="shared" si="15"/>
        <v>0.60973280600726898</v>
      </c>
      <c r="T33" s="95">
        <f t="shared" si="16"/>
        <v>23.3667324</v>
      </c>
      <c r="U33" s="96">
        <f t="shared" si="17"/>
        <v>0.57924616570690557</v>
      </c>
      <c r="W33" s="50"/>
    </row>
    <row r="34" spans="1:23" x14ac:dyDescent="0.3">
      <c r="A34" s="18">
        <f t="shared" si="18"/>
        <v>23</v>
      </c>
      <c r="B34" s="74">
        <v>36628.620000000003</v>
      </c>
      <c r="C34" s="75"/>
      <c r="D34" s="74">
        <f t="shared" si="0"/>
        <v>50283.769536000007</v>
      </c>
      <c r="E34" s="78">
        <f t="shared" si="1"/>
        <v>1246.5020869164277</v>
      </c>
      <c r="F34" s="74">
        <f t="shared" si="2"/>
        <v>4190.314128</v>
      </c>
      <c r="G34" s="78">
        <f t="shared" si="3"/>
        <v>103.8751739097023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25.447251789473686</v>
      </c>
      <c r="M34" s="96">
        <f t="shared" si="9"/>
        <v>0.63082089418847553</v>
      </c>
      <c r="N34" s="95">
        <f t="shared" si="10"/>
        <v>12.723625894736843</v>
      </c>
      <c r="O34" s="96">
        <f t="shared" si="11"/>
        <v>0.31541044709423777</v>
      </c>
      <c r="P34" s="95">
        <f t="shared" si="12"/>
        <v>5.0894503578947372</v>
      </c>
      <c r="Q34" s="96">
        <f t="shared" si="13"/>
        <v>0.12616417883769512</v>
      </c>
      <c r="R34" s="25">
        <f t="shared" si="14"/>
        <v>25.447251789473686</v>
      </c>
      <c r="S34" s="25">
        <f t="shared" si="15"/>
        <v>0.63082089418847553</v>
      </c>
      <c r="T34" s="95">
        <f t="shared" si="16"/>
        <v>24.174889200000003</v>
      </c>
      <c r="U34" s="96">
        <f t="shared" si="17"/>
        <v>0.59927984947905177</v>
      </c>
      <c r="W34" s="50"/>
    </row>
    <row r="35" spans="1:23" x14ac:dyDescent="0.3">
      <c r="A35" s="18">
        <f t="shared" si="18"/>
        <v>24</v>
      </c>
      <c r="B35" s="74">
        <v>37839.919999999998</v>
      </c>
      <c r="C35" s="75"/>
      <c r="D35" s="74">
        <f t="shared" si="0"/>
        <v>51946.642176000001</v>
      </c>
      <c r="E35" s="78">
        <f t="shared" si="1"/>
        <v>1287.7236229142859</v>
      </c>
      <c r="F35" s="74">
        <f t="shared" si="2"/>
        <v>4328.8868480000001</v>
      </c>
      <c r="G35" s="78">
        <f t="shared" si="3"/>
        <v>107.31030190952383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26.288786526315789</v>
      </c>
      <c r="M35" s="96">
        <f t="shared" si="9"/>
        <v>0.65168199540196647</v>
      </c>
      <c r="N35" s="95">
        <f t="shared" si="10"/>
        <v>13.144393263157895</v>
      </c>
      <c r="O35" s="96">
        <f t="shared" si="11"/>
        <v>0.32584099770098324</v>
      </c>
      <c r="P35" s="95">
        <f t="shared" si="12"/>
        <v>5.2577573052631577</v>
      </c>
      <c r="Q35" s="96">
        <f t="shared" si="13"/>
        <v>0.13033639908039329</v>
      </c>
      <c r="R35" s="25">
        <f t="shared" si="14"/>
        <v>26.288786526315793</v>
      </c>
      <c r="S35" s="25">
        <f t="shared" si="15"/>
        <v>0.65168199540196659</v>
      </c>
      <c r="T35" s="95">
        <f t="shared" si="16"/>
        <v>24.9743472</v>
      </c>
      <c r="U35" s="96">
        <f t="shared" si="17"/>
        <v>0.61909789563186823</v>
      </c>
      <c r="W35" s="50"/>
    </row>
    <row r="36" spans="1:23" x14ac:dyDescent="0.3">
      <c r="A36" s="18">
        <f t="shared" si="18"/>
        <v>25</v>
      </c>
      <c r="B36" s="74">
        <v>37853.1</v>
      </c>
      <c r="C36" s="75"/>
      <c r="D36" s="74">
        <f t="shared" si="0"/>
        <v>51964.735679999998</v>
      </c>
      <c r="E36" s="78">
        <f t="shared" si="1"/>
        <v>1288.1721491624917</v>
      </c>
      <c r="F36" s="74">
        <f t="shared" si="2"/>
        <v>4330.3946399999995</v>
      </c>
      <c r="G36" s="78">
        <f t="shared" si="3"/>
        <v>107.3476790968743</v>
      </c>
      <c r="H36" s="74">
        <f t="shared" si="4"/>
        <v>0</v>
      </c>
      <c r="I36" s="78">
        <f t="shared" si="5"/>
        <v>0</v>
      </c>
      <c r="J36" s="74">
        <f t="shared" si="6"/>
        <v>0</v>
      </c>
      <c r="K36" s="78">
        <f t="shared" si="7"/>
        <v>0</v>
      </c>
      <c r="L36" s="95">
        <f t="shared" si="8"/>
        <v>26.297943157894736</v>
      </c>
      <c r="M36" s="96">
        <f t="shared" si="9"/>
        <v>0.65190898236968198</v>
      </c>
      <c r="N36" s="95">
        <f t="shared" si="10"/>
        <v>13.148971578947368</v>
      </c>
      <c r="O36" s="96">
        <f t="shared" si="11"/>
        <v>0.32595449118484099</v>
      </c>
      <c r="P36" s="95">
        <f t="shared" si="12"/>
        <v>5.2595886315789473</v>
      </c>
      <c r="Q36" s="96">
        <f t="shared" si="13"/>
        <v>0.13038179647393641</v>
      </c>
      <c r="R36" s="25">
        <f t="shared" si="14"/>
        <v>26.297943157894732</v>
      </c>
      <c r="S36" s="25">
        <f t="shared" si="15"/>
        <v>0.65190898236968198</v>
      </c>
      <c r="T36" s="95">
        <f t="shared" si="16"/>
        <v>24.983045999999998</v>
      </c>
      <c r="U36" s="96">
        <f t="shared" si="17"/>
        <v>0.61931353325119787</v>
      </c>
      <c r="W36" s="50"/>
    </row>
    <row r="37" spans="1:23" x14ac:dyDescent="0.3">
      <c r="A37" s="18">
        <f t="shared" si="18"/>
        <v>26</v>
      </c>
      <c r="B37" s="74">
        <v>37853.1</v>
      </c>
      <c r="C37" s="75"/>
      <c r="D37" s="74">
        <f t="shared" si="0"/>
        <v>51964.735679999998</v>
      </c>
      <c r="E37" s="78">
        <f t="shared" si="1"/>
        <v>1288.1721491624917</v>
      </c>
      <c r="F37" s="74">
        <f t="shared" si="2"/>
        <v>4330.3946399999995</v>
      </c>
      <c r="G37" s="78">
        <f t="shared" si="3"/>
        <v>107.3476790968743</v>
      </c>
      <c r="H37" s="74">
        <f t="shared" si="4"/>
        <v>0</v>
      </c>
      <c r="I37" s="78">
        <f t="shared" si="5"/>
        <v>0</v>
      </c>
      <c r="J37" s="74">
        <f t="shared" si="6"/>
        <v>0</v>
      </c>
      <c r="K37" s="78">
        <f t="shared" si="7"/>
        <v>0</v>
      </c>
      <c r="L37" s="95">
        <f t="shared" si="8"/>
        <v>26.297943157894736</v>
      </c>
      <c r="M37" s="96">
        <f t="shared" si="9"/>
        <v>0.65190898236968198</v>
      </c>
      <c r="N37" s="95">
        <f t="shared" si="10"/>
        <v>13.148971578947368</v>
      </c>
      <c r="O37" s="96">
        <f t="shared" si="11"/>
        <v>0.32595449118484099</v>
      </c>
      <c r="P37" s="95">
        <f t="shared" si="12"/>
        <v>5.2595886315789473</v>
      </c>
      <c r="Q37" s="96">
        <f t="shared" si="13"/>
        <v>0.13038179647393641</v>
      </c>
      <c r="R37" s="25">
        <f t="shared" si="14"/>
        <v>26.297943157894732</v>
      </c>
      <c r="S37" s="25">
        <f t="shared" si="15"/>
        <v>0.65190898236968198</v>
      </c>
      <c r="T37" s="95">
        <f t="shared" si="16"/>
        <v>24.983045999999998</v>
      </c>
      <c r="U37" s="96">
        <f t="shared" si="17"/>
        <v>0.61931353325119787</v>
      </c>
      <c r="W37" s="50"/>
    </row>
    <row r="38" spans="1:23" x14ac:dyDescent="0.3">
      <c r="A38" s="18">
        <f t="shared" si="18"/>
        <v>27</v>
      </c>
      <c r="B38" s="74">
        <v>37866.239999999998</v>
      </c>
      <c r="C38" s="75"/>
      <c r="D38" s="74">
        <f t="shared" si="0"/>
        <v>51982.774271999995</v>
      </c>
      <c r="E38" s="78">
        <f t="shared" si="1"/>
        <v>1288.6193141777742</v>
      </c>
      <c r="F38" s="74">
        <f t="shared" si="2"/>
        <v>4331.8978559999996</v>
      </c>
      <c r="G38" s="78">
        <f t="shared" si="3"/>
        <v>107.38494284814786</v>
      </c>
      <c r="H38" s="74">
        <f t="shared" si="4"/>
        <v>0</v>
      </c>
      <c r="I38" s="78">
        <f t="shared" si="5"/>
        <v>0</v>
      </c>
      <c r="J38" s="74">
        <f t="shared" si="6"/>
        <v>0</v>
      </c>
      <c r="K38" s="78">
        <f t="shared" si="7"/>
        <v>0</v>
      </c>
      <c r="L38" s="95">
        <f t="shared" si="8"/>
        <v>26.307071999999998</v>
      </c>
      <c r="M38" s="96">
        <f t="shared" si="9"/>
        <v>0.65213528045433922</v>
      </c>
      <c r="N38" s="95">
        <f t="shared" si="10"/>
        <v>13.153535999999999</v>
      </c>
      <c r="O38" s="96">
        <f t="shared" si="11"/>
        <v>0.32606764022716961</v>
      </c>
      <c r="P38" s="95">
        <f t="shared" si="12"/>
        <v>5.2614143999999996</v>
      </c>
      <c r="Q38" s="96">
        <f t="shared" si="13"/>
        <v>0.13042705609086783</v>
      </c>
      <c r="R38" s="25">
        <f t="shared" si="14"/>
        <v>26.307071999999998</v>
      </c>
      <c r="S38" s="25">
        <f t="shared" si="15"/>
        <v>0.65213528045433922</v>
      </c>
      <c r="T38" s="95">
        <f t="shared" si="16"/>
        <v>24.991718399999996</v>
      </c>
      <c r="U38" s="96">
        <f t="shared" si="17"/>
        <v>0.61952851643162221</v>
      </c>
      <c r="W38" s="50"/>
    </row>
    <row r="39" spans="1:23" x14ac:dyDescent="0.3">
      <c r="A39" s="26"/>
      <c r="B39" s="76"/>
      <c r="C39" s="77"/>
      <c r="D39" s="76"/>
      <c r="E39" s="77"/>
      <c r="F39" s="76"/>
      <c r="G39" s="77"/>
      <c r="H39" s="76"/>
      <c r="I39" s="77"/>
      <c r="J39" s="76"/>
      <c r="K39" s="77"/>
      <c r="L39" s="76"/>
      <c r="M39" s="77"/>
      <c r="N39" s="76"/>
      <c r="O39" s="77"/>
      <c r="P39" s="76"/>
      <c r="Q39" s="77"/>
      <c r="R39" s="26"/>
      <c r="S39" s="26"/>
      <c r="T39" s="76"/>
      <c r="U39" s="77"/>
    </row>
  </sheetData>
  <dataConsolidate/>
  <mergeCells count="286">
    <mergeCell ref="B11:C11"/>
    <mergeCell ref="B12:C12"/>
    <mergeCell ref="B13:C13"/>
    <mergeCell ref="F11:G11"/>
    <mergeCell ref="F12:G12"/>
    <mergeCell ref="F13:G13"/>
    <mergeCell ref="L7:Q7"/>
    <mergeCell ref="B7:E7"/>
    <mergeCell ref="B9:C9"/>
    <mergeCell ref="P9:Q9"/>
    <mergeCell ref="F8:G8"/>
    <mergeCell ref="H8:I8"/>
    <mergeCell ref="H9:I9"/>
    <mergeCell ref="H7:I7"/>
    <mergeCell ref="J7:K7"/>
    <mergeCell ref="J8:K8"/>
    <mergeCell ref="D10:E10"/>
    <mergeCell ref="B8:C8"/>
    <mergeCell ref="D8:E8"/>
    <mergeCell ref="D9:E9"/>
    <mergeCell ref="B10:C10"/>
    <mergeCell ref="L12:M12"/>
    <mergeCell ref="L8:Q8"/>
    <mergeCell ref="N10:O10"/>
    <mergeCell ref="B38:C38"/>
    <mergeCell ref="B31:C31"/>
    <mergeCell ref="B32:C32"/>
    <mergeCell ref="B33:C33"/>
    <mergeCell ref="B34:C34"/>
    <mergeCell ref="B35:C35"/>
    <mergeCell ref="B16:C16"/>
    <mergeCell ref="B17:C17"/>
    <mergeCell ref="B18:C18"/>
    <mergeCell ref="B19:C19"/>
    <mergeCell ref="B36:C36"/>
    <mergeCell ref="B37:C37"/>
    <mergeCell ref="B20:C20"/>
    <mergeCell ref="B21:C21"/>
    <mergeCell ref="B22:C22"/>
    <mergeCell ref="B14:C14"/>
    <mergeCell ref="B28:C28"/>
    <mergeCell ref="B29:C29"/>
    <mergeCell ref="B30:C30"/>
    <mergeCell ref="B23:C23"/>
    <mergeCell ref="B24:C24"/>
    <mergeCell ref="B25:C25"/>
    <mergeCell ref="B26:C26"/>
    <mergeCell ref="B27:C27"/>
    <mergeCell ref="B15:C15"/>
    <mergeCell ref="B39:C39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4:E24"/>
    <mergeCell ref="D25:E25"/>
    <mergeCell ref="D26:E26"/>
    <mergeCell ref="D27:E27"/>
    <mergeCell ref="D20:E20"/>
    <mergeCell ref="D21:E21"/>
    <mergeCell ref="D22:E22"/>
    <mergeCell ref="D23:E23"/>
    <mergeCell ref="D38:E38"/>
    <mergeCell ref="D39:E39"/>
    <mergeCell ref="D32:E32"/>
    <mergeCell ref="D33:E33"/>
    <mergeCell ref="D34:E34"/>
    <mergeCell ref="D35:E35"/>
    <mergeCell ref="D36:E36"/>
    <mergeCell ref="D37:E37"/>
    <mergeCell ref="D28:E28"/>
    <mergeCell ref="D29:E29"/>
    <mergeCell ref="D30:E30"/>
    <mergeCell ref="D31:E31"/>
    <mergeCell ref="J9:K9"/>
    <mergeCell ref="L10:M10"/>
    <mergeCell ref="J10:K10"/>
    <mergeCell ref="F26:G26"/>
    <mergeCell ref="F27:G27"/>
    <mergeCell ref="F28:G28"/>
    <mergeCell ref="F29:G29"/>
    <mergeCell ref="F22:G22"/>
    <mergeCell ref="F23:G23"/>
    <mergeCell ref="F24:G24"/>
    <mergeCell ref="F25:G25"/>
    <mergeCell ref="F34:G34"/>
    <mergeCell ref="F35:G35"/>
    <mergeCell ref="F36:G36"/>
    <mergeCell ref="F37:G37"/>
    <mergeCell ref="F30:G30"/>
    <mergeCell ref="F31:G31"/>
    <mergeCell ref="F32:G32"/>
    <mergeCell ref="T8:U8"/>
    <mergeCell ref="F18:G18"/>
    <mergeCell ref="F19:G19"/>
    <mergeCell ref="F20:G20"/>
    <mergeCell ref="F21:G21"/>
    <mergeCell ref="F14:G14"/>
    <mergeCell ref="F15:G15"/>
    <mergeCell ref="F16:G16"/>
    <mergeCell ref="F17:G17"/>
    <mergeCell ref="T10:U10"/>
    <mergeCell ref="J11:K11"/>
    <mergeCell ref="J12:K12"/>
    <mergeCell ref="J13:K13"/>
    <mergeCell ref="J14:K14"/>
    <mergeCell ref="J15:K15"/>
    <mergeCell ref="J16:K16"/>
    <mergeCell ref="J17:K17"/>
    <mergeCell ref="L13:M13"/>
    <mergeCell ref="P10:Q10"/>
    <mergeCell ref="N11:O11"/>
    <mergeCell ref="F33:G33"/>
    <mergeCell ref="F38:G38"/>
    <mergeCell ref="F39:G39"/>
    <mergeCell ref="F10:G10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4:I24"/>
    <mergeCell ref="H25:I25"/>
    <mergeCell ref="H26:I26"/>
    <mergeCell ref="H27:I27"/>
    <mergeCell ref="H20:I20"/>
    <mergeCell ref="H21:I21"/>
    <mergeCell ref="H22:I22"/>
    <mergeCell ref="H23:I23"/>
    <mergeCell ref="H38:I38"/>
    <mergeCell ref="H39:I39"/>
    <mergeCell ref="H32:I32"/>
    <mergeCell ref="H33:I33"/>
    <mergeCell ref="H34:I34"/>
    <mergeCell ref="H35:I35"/>
    <mergeCell ref="J18:K18"/>
    <mergeCell ref="J19:K19"/>
    <mergeCell ref="J20:K20"/>
    <mergeCell ref="H36:I36"/>
    <mergeCell ref="H37:I37"/>
    <mergeCell ref="H28:I28"/>
    <mergeCell ref="H29:I29"/>
    <mergeCell ref="H30:I30"/>
    <mergeCell ref="H31:I31"/>
    <mergeCell ref="J25:K25"/>
    <mergeCell ref="J26:K26"/>
    <mergeCell ref="J27:K27"/>
    <mergeCell ref="J28:K28"/>
    <mergeCell ref="J21:K21"/>
    <mergeCell ref="J22:K22"/>
    <mergeCell ref="J23:K23"/>
    <mergeCell ref="J24:K24"/>
    <mergeCell ref="J33:K33"/>
    <mergeCell ref="J34:K34"/>
    <mergeCell ref="J35:K35"/>
    <mergeCell ref="J36:K36"/>
    <mergeCell ref="J29:K29"/>
    <mergeCell ref="J30:K30"/>
    <mergeCell ref="J31:K31"/>
    <mergeCell ref="J32:K32"/>
    <mergeCell ref="J37:K37"/>
    <mergeCell ref="J38:K38"/>
    <mergeCell ref="J39:K39"/>
    <mergeCell ref="L11:M11"/>
    <mergeCell ref="L14:M14"/>
    <mergeCell ref="L15:M15"/>
    <mergeCell ref="L16:M16"/>
    <mergeCell ref="L17:M17"/>
    <mergeCell ref="L18:M18"/>
    <mergeCell ref="L19:M19"/>
    <mergeCell ref="L24:M24"/>
    <mergeCell ref="L25:M25"/>
    <mergeCell ref="L26:M26"/>
    <mergeCell ref="L27:M27"/>
    <mergeCell ref="L20:M20"/>
    <mergeCell ref="L21:M21"/>
    <mergeCell ref="L22:M22"/>
    <mergeCell ref="L23:M23"/>
    <mergeCell ref="L38:M38"/>
    <mergeCell ref="L39:M39"/>
    <mergeCell ref="L32:M32"/>
    <mergeCell ref="L33:M33"/>
    <mergeCell ref="L34:M34"/>
    <mergeCell ref="L35:M35"/>
    <mergeCell ref="N12:O12"/>
    <mergeCell ref="N13:O13"/>
    <mergeCell ref="N14:O14"/>
    <mergeCell ref="L36:M36"/>
    <mergeCell ref="L37:M37"/>
    <mergeCell ref="L28:M28"/>
    <mergeCell ref="L29:M29"/>
    <mergeCell ref="L30:M30"/>
    <mergeCell ref="L31:M31"/>
    <mergeCell ref="N19:O19"/>
    <mergeCell ref="N20:O20"/>
    <mergeCell ref="N21:O21"/>
    <mergeCell ref="N22:O22"/>
    <mergeCell ref="N15:O15"/>
    <mergeCell ref="N16:O16"/>
    <mergeCell ref="N17:O17"/>
    <mergeCell ref="N18:O18"/>
    <mergeCell ref="N27:O27"/>
    <mergeCell ref="N28:O28"/>
    <mergeCell ref="N29:O29"/>
    <mergeCell ref="N30:O30"/>
    <mergeCell ref="N23:O23"/>
    <mergeCell ref="N24:O24"/>
    <mergeCell ref="N25:O25"/>
    <mergeCell ref="N26:O26"/>
    <mergeCell ref="N35:O35"/>
    <mergeCell ref="N36:O36"/>
    <mergeCell ref="N37:O37"/>
    <mergeCell ref="N38:O38"/>
    <mergeCell ref="N31:O31"/>
    <mergeCell ref="N32:O32"/>
    <mergeCell ref="N33:O33"/>
    <mergeCell ref="N34:O34"/>
    <mergeCell ref="N39:O39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4:Q24"/>
    <mergeCell ref="P25:Q25"/>
    <mergeCell ref="P26:Q26"/>
    <mergeCell ref="P27:Q27"/>
    <mergeCell ref="P20:Q20"/>
    <mergeCell ref="P21:Q21"/>
    <mergeCell ref="P22:Q22"/>
    <mergeCell ref="P23:Q23"/>
    <mergeCell ref="P38:Q38"/>
    <mergeCell ref="P39:Q39"/>
    <mergeCell ref="P32:Q32"/>
    <mergeCell ref="P33:Q33"/>
    <mergeCell ref="P34:Q34"/>
    <mergeCell ref="P35:Q35"/>
    <mergeCell ref="T11:U11"/>
    <mergeCell ref="T12:U12"/>
    <mergeCell ref="T13:U13"/>
    <mergeCell ref="T14:U14"/>
    <mergeCell ref="P36:Q36"/>
    <mergeCell ref="P37:Q37"/>
    <mergeCell ref="P28:Q28"/>
    <mergeCell ref="P29:Q29"/>
    <mergeCell ref="P30:Q30"/>
    <mergeCell ref="P31:Q31"/>
    <mergeCell ref="T19:U19"/>
    <mergeCell ref="T20:U20"/>
    <mergeCell ref="T21:U21"/>
    <mergeCell ref="T22:U22"/>
    <mergeCell ref="T15:U15"/>
    <mergeCell ref="T16:U16"/>
    <mergeCell ref="T17:U17"/>
    <mergeCell ref="T18:U18"/>
    <mergeCell ref="T23:U23"/>
    <mergeCell ref="T24:U24"/>
    <mergeCell ref="T25:U25"/>
    <mergeCell ref="T39:U39"/>
    <mergeCell ref="T32:U32"/>
    <mergeCell ref="T33:U33"/>
    <mergeCell ref="T34:U34"/>
    <mergeCell ref="T35:U35"/>
    <mergeCell ref="T26:U26"/>
    <mergeCell ref="T27:U27"/>
    <mergeCell ref="T36:U36"/>
    <mergeCell ref="T37:U37"/>
    <mergeCell ref="T38:U38"/>
    <mergeCell ref="T28:U28"/>
    <mergeCell ref="T29:U29"/>
    <mergeCell ref="T30:U30"/>
    <mergeCell ref="T31:U31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="75" zoomScaleNormal="75" workbookViewId="0">
      <selection activeCell="AA21" sqref="AA21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1.28515625" style="1" customWidth="1"/>
    <col min="24" max="16384" width="8.85546875" style="1"/>
  </cols>
  <sheetData>
    <row r="1" spans="1:23" ht="16.5" x14ac:dyDescent="0.3">
      <c r="A1" s="5" t="s">
        <v>135</v>
      </c>
      <c r="B1" s="5" t="s">
        <v>1</v>
      </c>
      <c r="C1" s="5"/>
      <c r="D1" s="5"/>
      <c r="G1" s="7"/>
      <c r="H1" s="7"/>
      <c r="N1" s="47" t="str">
        <f>Voorblad!G24</f>
        <v>1 april 2020</v>
      </c>
      <c r="Q1" s="8" t="s">
        <v>72</v>
      </c>
    </row>
    <row r="2" spans="1:23" ht="16.5" x14ac:dyDescent="0.3">
      <c r="A2" s="5"/>
      <c r="B2" s="5"/>
      <c r="C2" s="5"/>
      <c r="D2" s="5"/>
      <c r="E2" s="7"/>
      <c r="F2" s="7"/>
      <c r="G2" s="7"/>
      <c r="H2" s="7"/>
      <c r="Q2" s="8"/>
    </row>
    <row r="3" spans="1:23" ht="16.5" x14ac:dyDescent="0.3">
      <c r="A3" s="5"/>
      <c r="B3" s="5"/>
      <c r="C3" s="5"/>
      <c r="D3" s="5"/>
      <c r="E3" s="7">
        <v>330</v>
      </c>
      <c r="F3" s="7" t="s">
        <v>211</v>
      </c>
      <c r="G3" s="7"/>
      <c r="H3" s="7"/>
      <c r="K3" s="8"/>
      <c r="L3" s="7"/>
      <c r="Q3" s="8"/>
    </row>
    <row r="4" spans="1:23" ht="16.5" x14ac:dyDescent="0.3">
      <c r="A4" s="5"/>
      <c r="B4" s="5"/>
      <c r="C4" s="5"/>
      <c r="D4" s="5"/>
      <c r="E4" s="7">
        <v>335</v>
      </c>
      <c r="F4" s="7" t="s">
        <v>187</v>
      </c>
      <c r="G4" s="7"/>
      <c r="H4" s="7"/>
      <c r="Q4" s="8"/>
    </row>
    <row r="5" spans="1:23" ht="16.5" x14ac:dyDescent="0.3">
      <c r="A5" s="5"/>
      <c r="B5" s="5"/>
      <c r="C5" s="5"/>
      <c r="D5" s="5"/>
      <c r="E5" s="7">
        <v>345</v>
      </c>
      <c r="F5" s="7" t="s">
        <v>189</v>
      </c>
      <c r="G5" s="7"/>
      <c r="H5" s="7"/>
      <c r="Q5" s="8"/>
    </row>
    <row r="6" spans="1:23" ht="16.5" x14ac:dyDescent="0.3">
      <c r="A6" s="8"/>
      <c r="E6" s="7">
        <v>580</v>
      </c>
      <c r="F6" s="7" t="s">
        <v>137</v>
      </c>
      <c r="T6" s="1" t="s">
        <v>6</v>
      </c>
      <c r="U6" s="13">
        <f>Voorblad!D2</f>
        <v>1.3728</v>
      </c>
    </row>
    <row r="7" spans="1:23" ht="17.25" x14ac:dyDescent="0.35">
      <c r="A7" s="5"/>
      <c r="B7" s="5"/>
      <c r="C7" s="5"/>
      <c r="D7" s="5"/>
      <c r="E7" s="10"/>
      <c r="F7" s="11"/>
      <c r="G7" s="5"/>
      <c r="H7" s="5"/>
      <c r="Q7" s="8"/>
      <c r="U7" s="13"/>
    </row>
    <row r="8" spans="1:23" x14ac:dyDescent="0.3">
      <c r="A8" s="14"/>
      <c r="B8" s="83" t="s">
        <v>7</v>
      </c>
      <c r="C8" s="91"/>
      <c r="D8" s="91"/>
      <c r="E8" s="84"/>
      <c r="F8" s="15" t="s">
        <v>8</v>
      </c>
      <c r="G8" s="16"/>
      <c r="H8" s="83" t="s">
        <v>9</v>
      </c>
      <c r="I8" s="86"/>
      <c r="J8" s="83" t="s">
        <v>10</v>
      </c>
      <c r="K8" s="84"/>
      <c r="L8" s="83" t="s">
        <v>11</v>
      </c>
      <c r="M8" s="91"/>
      <c r="N8" s="91"/>
      <c r="O8" s="91"/>
      <c r="P8" s="91"/>
      <c r="Q8" s="84"/>
      <c r="R8" s="17" t="s">
        <v>12</v>
      </c>
      <c r="S8" s="17"/>
      <c r="T8" s="17"/>
      <c r="U8" s="16"/>
    </row>
    <row r="9" spans="1:23" x14ac:dyDescent="0.3">
      <c r="A9" s="18"/>
      <c r="B9" s="79">
        <v>1</v>
      </c>
      <c r="C9" s="80"/>
      <c r="D9" s="79"/>
      <c r="E9" s="80"/>
      <c r="F9" s="79"/>
      <c r="G9" s="80"/>
      <c r="H9" s="79"/>
      <c r="I9" s="80"/>
      <c r="J9" s="87" t="s">
        <v>13</v>
      </c>
      <c r="K9" s="80"/>
      <c r="L9" s="87" t="s">
        <v>14</v>
      </c>
      <c r="M9" s="88"/>
      <c r="N9" s="88"/>
      <c r="O9" s="88"/>
      <c r="P9" s="88"/>
      <c r="Q9" s="80"/>
      <c r="R9" s="19"/>
      <c r="S9" s="19"/>
      <c r="T9" s="85" t="s">
        <v>15</v>
      </c>
      <c r="U9" s="80"/>
    </row>
    <row r="10" spans="1:23" x14ac:dyDescent="0.3">
      <c r="A10" s="18"/>
      <c r="B10" s="92" t="s">
        <v>16</v>
      </c>
      <c r="C10" s="93"/>
      <c r="D10" s="81" t="str">
        <f>Voorblad!G24</f>
        <v>1 april 2020</v>
      </c>
      <c r="E10" s="82"/>
      <c r="F10" s="20" t="str">
        <f>D10</f>
        <v>1 april 2020</v>
      </c>
      <c r="G10" s="21"/>
      <c r="H10" s="89"/>
      <c r="I10" s="82"/>
      <c r="J10" s="89"/>
      <c r="K10" s="82"/>
      <c r="L10" s="22">
        <v>1</v>
      </c>
      <c r="M10" s="19"/>
      <c r="N10" s="23">
        <v>0.5</v>
      </c>
      <c r="O10" s="19"/>
      <c r="P10" s="94">
        <v>0.2</v>
      </c>
      <c r="Q10" s="93"/>
      <c r="R10" s="19" t="s">
        <v>9</v>
      </c>
      <c r="S10" s="19"/>
      <c r="T10" s="19"/>
      <c r="U10" s="24"/>
    </row>
    <row r="11" spans="1:23" x14ac:dyDescent="0.3">
      <c r="A11" s="18"/>
      <c r="B11" s="83"/>
      <c r="C11" s="84"/>
      <c r="D11" s="90"/>
      <c r="E11" s="86"/>
      <c r="F11" s="90"/>
      <c r="G11" s="86"/>
      <c r="H11" s="90"/>
      <c r="I11" s="86"/>
      <c r="J11" s="90"/>
      <c r="K11" s="86"/>
      <c r="L11" s="90"/>
      <c r="M11" s="86"/>
      <c r="N11" s="90"/>
      <c r="O11" s="86"/>
      <c r="P11" s="90"/>
      <c r="Q11" s="86"/>
      <c r="R11" s="14"/>
      <c r="S11" s="14"/>
      <c r="T11" s="90"/>
      <c r="U11" s="86"/>
    </row>
    <row r="12" spans="1:23" x14ac:dyDescent="0.3">
      <c r="A12" s="18">
        <v>0</v>
      </c>
      <c r="B12" s="74">
        <v>25035.279999999999</v>
      </c>
      <c r="C12" s="75"/>
      <c r="D12" s="74">
        <f t="shared" ref="D12:D39" si="0">B12*$U$6</f>
        <v>34368.432384</v>
      </c>
      <c r="E12" s="78">
        <f t="shared" ref="E12:E39" si="1">D12/40.3399</f>
        <v>851.97118446005072</v>
      </c>
      <c r="F12" s="74">
        <f t="shared" ref="F12:F39" si="2">B12/12*$U$6</f>
        <v>2864.0360319999995</v>
      </c>
      <c r="G12" s="78">
        <f t="shared" ref="G12:G39" si="3">F12/40.3399</f>
        <v>70.997598705004208</v>
      </c>
      <c r="H12" s="74">
        <f t="shared" ref="H12:H39" si="4">((B12&lt;19968.2)*913.03+(B12&gt;19968.2)*(B12&lt;20424.71)*(20424.71-B12+456.51)+(B12&gt;20424.71)*(B12&lt;22659.62)*456.51+(B12&gt;22659.62)*(B12&lt;23116.13)*(23116.13-B12))/12*$U$6</f>
        <v>0</v>
      </c>
      <c r="I12" s="78">
        <f t="shared" ref="I12:I39" si="5">H12/40.3399</f>
        <v>0</v>
      </c>
      <c r="J12" s="74">
        <f t="shared" ref="J12:J39" si="6">((B12&lt;19968.2)*456.51+(B12&gt;19968.2)*(B12&lt;20196.46)*(20196.46-B12+228.26)+(B12&gt;20196.46)*(B12&lt;22659.62)*228.26+(B12&gt;22659.62)*(B12&lt;22887.88)*(22887.88-B12))/12*$U$6</f>
        <v>0</v>
      </c>
      <c r="K12" s="78">
        <f t="shared" ref="K12:K39" si="7">J12/40.3399</f>
        <v>0</v>
      </c>
      <c r="L12" s="95">
        <f t="shared" ref="L12:L39" si="8">D12/1976</f>
        <v>17.392931368421053</v>
      </c>
      <c r="M12" s="96">
        <f t="shared" ref="M12:M39" si="9">L12/40.3399</f>
        <v>0.43115950630569366</v>
      </c>
      <c r="N12" s="95">
        <f t="shared" ref="N12:N39" si="10">L12/2</f>
        <v>8.6964656842105263</v>
      </c>
      <c r="O12" s="96">
        <f t="shared" ref="O12:O39" si="11">N12/40.3399</f>
        <v>0.21557975315284683</v>
      </c>
      <c r="P12" s="95">
        <f t="shared" ref="P12:P39" si="12">L12/5</f>
        <v>3.4785862736842104</v>
      </c>
      <c r="Q12" s="96">
        <f t="shared" ref="Q12:Q39" si="13">P12/40.3399</f>
        <v>8.6231901261138735E-2</v>
      </c>
      <c r="R12" s="25">
        <f t="shared" ref="R12:R39" si="14">(F12+H12)/1976*12</f>
        <v>17.392931368421053</v>
      </c>
      <c r="S12" s="25">
        <f t="shared" ref="S12:S39" si="15">R12/40.3399</f>
        <v>0.43115950630569366</v>
      </c>
      <c r="T12" s="95">
        <f t="shared" ref="T12:T39" si="16">D12/2080</f>
        <v>16.523284799999999</v>
      </c>
      <c r="U12" s="96">
        <f t="shared" ref="U12:U39" si="17">T12/40.3399</f>
        <v>0.40960153099040897</v>
      </c>
      <c r="W12" s="50"/>
    </row>
    <row r="13" spans="1:23" x14ac:dyDescent="0.3">
      <c r="A13" s="18">
        <f t="shared" ref="A13:A39" si="18">+A12+1</f>
        <v>1</v>
      </c>
      <c r="B13" s="74">
        <v>25420.58</v>
      </c>
      <c r="C13" s="75"/>
      <c r="D13" s="74">
        <f t="shared" si="0"/>
        <v>34897.372224000006</v>
      </c>
      <c r="E13" s="78">
        <f t="shared" si="1"/>
        <v>865.08326059311025</v>
      </c>
      <c r="F13" s="74">
        <f t="shared" si="2"/>
        <v>2908.1143520000001</v>
      </c>
      <c r="G13" s="78">
        <f t="shared" si="3"/>
        <v>72.090271716092502</v>
      </c>
      <c r="H13" s="74">
        <f t="shared" si="4"/>
        <v>0</v>
      </c>
      <c r="I13" s="78">
        <f t="shared" si="5"/>
        <v>0</v>
      </c>
      <c r="J13" s="74">
        <f t="shared" si="6"/>
        <v>0</v>
      </c>
      <c r="K13" s="78">
        <f t="shared" si="7"/>
        <v>0</v>
      </c>
      <c r="L13" s="95">
        <f t="shared" si="8"/>
        <v>17.660613473684215</v>
      </c>
      <c r="M13" s="96">
        <f t="shared" si="9"/>
        <v>0.43779517236493437</v>
      </c>
      <c r="N13" s="95">
        <f t="shared" si="10"/>
        <v>8.8303067368421075</v>
      </c>
      <c r="O13" s="96">
        <f t="shared" si="11"/>
        <v>0.21889758618246719</v>
      </c>
      <c r="P13" s="95">
        <f t="shared" si="12"/>
        <v>3.5321226947368429</v>
      </c>
      <c r="Q13" s="96">
        <f t="shared" si="13"/>
        <v>8.7559034472986866E-2</v>
      </c>
      <c r="R13" s="25">
        <f t="shared" si="14"/>
        <v>17.660613473684208</v>
      </c>
      <c r="S13" s="25">
        <f t="shared" si="15"/>
        <v>0.43779517236493415</v>
      </c>
      <c r="T13" s="95">
        <f t="shared" si="16"/>
        <v>16.777582800000005</v>
      </c>
      <c r="U13" s="96">
        <f t="shared" si="17"/>
        <v>0.41590541374668766</v>
      </c>
      <c r="W13" s="50"/>
    </row>
    <row r="14" spans="1:23" x14ac:dyDescent="0.3">
      <c r="A14" s="18">
        <f t="shared" si="18"/>
        <v>2</v>
      </c>
      <c r="B14" s="74">
        <v>25805.5</v>
      </c>
      <c r="C14" s="75"/>
      <c r="D14" s="74">
        <f t="shared" si="0"/>
        <v>35425.790399999998</v>
      </c>
      <c r="E14" s="78">
        <f t="shared" si="1"/>
        <v>878.18240501339858</v>
      </c>
      <c r="F14" s="74">
        <f t="shared" si="2"/>
        <v>2952.1492000000003</v>
      </c>
      <c r="G14" s="78">
        <f t="shared" si="3"/>
        <v>73.181867084449891</v>
      </c>
      <c r="H14" s="74">
        <f t="shared" si="4"/>
        <v>0</v>
      </c>
      <c r="I14" s="78">
        <f t="shared" si="5"/>
        <v>0</v>
      </c>
      <c r="J14" s="74">
        <f t="shared" si="6"/>
        <v>0</v>
      </c>
      <c r="K14" s="78">
        <f t="shared" si="7"/>
        <v>0</v>
      </c>
      <c r="L14" s="95">
        <f t="shared" si="8"/>
        <v>17.928031578947369</v>
      </c>
      <c r="M14" s="96">
        <f t="shared" si="9"/>
        <v>0.44442429403512079</v>
      </c>
      <c r="N14" s="95">
        <f t="shared" si="10"/>
        <v>8.9640157894736845</v>
      </c>
      <c r="O14" s="96">
        <f t="shared" si="11"/>
        <v>0.2222121470175604</v>
      </c>
      <c r="P14" s="95">
        <f t="shared" si="12"/>
        <v>3.585606315789474</v>
      </c>
      <c r="Q14" s="96">
        <f t="shared" si="13"/>
        <v>8.8884858807024167E-2</v>
      </c>
      <c r="R14" s="25">
        <f t="shared" si="14"/>
        <v>17.928031578947369</v>
      </c>
      <c r="S14" s="25">
        <f t="shared" si="15"/>
        <v>0.44442429403512079</v>
      </c>
      <c r="T14" s="95">
        <f t="shared" si="16"/>
        <v>17.03163</v>
      </c>
      <c r="U14" s="96">
        <f t="shared" si="17"/>
        <v>0.42220307933336471</v>
      </c>
      <c r="W14" s="50"/>
    </row>
    <row r="15" spans="1:23" x14ac:dyDescent="0.3">
      <c r="A15" s="18">
        <f t="shared" si="18"/>
        <v>3</v>
      </c>
      <c r="B15" s="74">
        <v>26190.81</v>
      </c>
      <c r="C15" s="75"/>
      <c r="D15" s="74">
        <f t="shared" si="0"/>
        <v>35954.743968000002</v>
      </c>
      <c r="E15" s="78">
        <f t="shared" si="1"/>
        <v>891.29482145468887</v>
      </c>
      <c r="F15" s="74">
        <f t="shared" si="2"/>
        <v>2996.2286640000002</v>
      </c>
      <c r="G15" s="78">
        <f t="shared" si="3"/>
        <v>74.274568454557397</v>
      </c>
      <c r="H15" s="74">
        <f t="shared" si="4"/>
        <v>0</v>
      </c>
      <c r="I15" s="78">
        <f t="shared" si="5"/>
        <v>0</v>
      </c>
      <c r="J15" s="74">
        <f t="shared" si="6"/>
        <v>0</v>
      </c>
      <c r="K15" s="78">
        <f t="shared" si="7"/>
        <v>0</v>
      </c>
      <c r="L15" s="95">
        <f t="shared" si="8"/>
        <v>18.195720631578947</v>
      </c>
      <c r="M15" s="96">
        <f t="shared" si="9"/>
        <v>0.45106013231512587</v>
      </c>
      <c r="N15" s="95">
        <f t="shared" si="10"/>
        <v>9.0978603157894735</v>
      </c>
      <c r="O15" s="96">
        <f t="shared" si="11"/>
        <v>0.22553006615756294</v>
      </c>
      <c r="P15" s="95">
        <f t="shared" si="12"/>
        <v>3.6391441263157893</v>
      </c>
      <c r="Q15" s="96">
        <f t="shared" si="13"/>
        <v>9.0212026463025174E-2</v>
      </c>
      <c r="R15" s="25">
        <f t="shared" si="14"/>
        <v>18.195720631578951</v>
      </c>
      <c r="S15" s="25">
        <f t="shared" si="15"/>
        <v>0.45106013231512598</v>
      </c>
      <c r="T15" s="95">
        <f t="shared" si="16"/>
        <v>17.285934600000001</v>
      </c>
      <c r="U15" s="96">
        <f t="shared" si="17"/>
        <v>0.42850712569936961</v>
      </c>
      <c r="W15" s="50"/>
    </row>
    <row r="16" spans="1:23" x14ac:dyDescent="0.3">
      <c r="A16" s="18">
        <f t="shared" si="18"/>
        <v>4</v>
      </c>
      <c r="B16" s="74">
        <v>26190.81</v>
      </c>
      <c r="C16" s="75"/>
      <c r="D16" s="74">
        <f t="shared" si="0"/>
        <v>35954.743968000002</v>
      </c>
      <c r="E16" s="78">
        <f t="shared" si="1"/>
        <v>891.29482145468887</v>
      </c>
      <c r="F16" s="74">
        <f t="shared" si="2"/>
        <v>2996.2286640000002</v>
      </c>
      <c r="G16" s="78">
        <f t="shared" si="3"/>
        <v>74.274568454557397</v>
      </c>
      <c r="H16" s="74">
        <f t="shared" si="4"/>
        <v>0</v>
      </c>
      <c r="I16" s="78">
        <f t="shared" si="5"/>
        <v>0</v>
      </c>
      <c r="J16" s="74">
        <f t="shared" si="6"/>
        <v>0</v>
      </c>
      <c r="K16" s="78">
        <f t="shared" si="7"/>
        <v>0</v>
      </c>
      <c r="L16" s="95">
        <f t="shared" si="8"/>
        <v>18.195720631578947</v>
      </c>
      <c r="M16" s="96">
        <f t="shared" si="9"/>
        <v>0.45106013231512587</v>
      </c>
      <c r="N16" s="95">
        <f t="shared" si="10"/>
        <v>9.0978603157894735</v>
      </c>
      <c r="O16" s="96">
        <f t="shared" si="11"/>
        <v>0.22553006615756294</v>
      </c>
      <c r="P16" s="95">
        <f t="shared" si="12"/>
        <v>3.6391441263157893</v>
      </c>
      <c r="Q16" s="96">
        <f t="shared" si="13"/>
        <v>9.0212026463025174E-2</v>
      </c>
      <c r="R16" s="25">
        <f t="shared" si="14"/>
        <v>18.195720631578951</v>
      </c>
      <c r="S16" s="25">
        <f t="shared" si="15"/>
        <v>0.45106013231512598</v>
      </c>
      <c r="T16" s="95">
        <f t="shared" si="16"/>
        <v>17.285934600000001</v>
      </c>
      <c r="U16" s="96">
        <f t="shared" si="17"/>
        <v>0.42850712569936961</v>
      </c>
      <c r="W16" s="50"/>
    </row>
    <row r="17" spans="1:23" x14ac:dyDescent="0.3">
      <c r="A17" s="18">
        <f t="shared" si="18"/>
        <v>5</v>
      </c>
      <c r="B17" s="74">
        <v>26851.15</v>
      </c>
      <c r="C17" s="75"/>
      <c r="D17" s="74">
        <f t="shared" si="0"/>
        <v>36861.258720000005</v>
      </c>
      <c r="E17" s="78">
        <f t="shared" si="1"/>
        <v>913.76673516791084</v>
      </c>
      <c r="F17" s="74">
        <f t="shared" si="2"/>
        <v>3071.7715600000001</v>
      </c>
      <c r="G17" s="78">
        <f t="shared" si="3"/>
        <v>76.147227930659227</v>
      </c>
      <c r="H17" s="74">
        <f t="shared" si="4"/>
        <v>0</v>
      </c>
      <c r="I17" s="78">
        <f t="shared" si="5"/>
        <v>0</v>
      </c>
      <c r="J17" s="74">
        <f t="shared" si="6"/>
        <v>0</v>
      </c>
      <c r="K17" s="78">
        <f t="shared" si="7"/>
        <v>0</v>
      </c>
      <c r="L17" s="95">
        <f t="shared" si="8"/>
        <v>18.654483157894738</v>
      </c>
      <c r="M17" s="96">
        <f t="shared" si="9"/>
        <v>0.46243255828335561</v>
      </c>
      <c r="N17" s="95">
        <f t="shared" si="10"/>
        <v>9.327241578947369</v>
      </c>
      <c r="O17" s="96">
        <f t="shared" si="11"/>
        <v>0.23121627914167781</v>
      </c>
      <c r="P17" s="95">
        <f t="shared" si="12"/>
        <v>3.7308966315789478</v>
      </c>
      <c r="Q17" s="96">
        <f t="shared" si="13"/>
        <v>9.2486511656671128E-2</v>
      </c>
      <c r="R17" s="25">
        <f t="shared" si="14"/>
        <v>18.654483157894738</v>
      </c>
      <c r="S17" s="25">
        <f t="shared" si="15"/>
        <v>0.46243255828335561</v>
      </c>
      <c r="T17" s="95">
        <f t="shared" si="16"/>
        <v>17.721759000000002</v>
      </c>
      <c r="U17" s="96">
        <f t="shared" si="17"/>
        <v>0.43931093036918789</v>
      </c>
      <c r="W17" s="50"/>
    </row>
    <row r="18" spans="1:23" x14ac:dyDescent="0.3">
      <c r="A18" s="18">
        <f t="shared" si="18"/>
        <v>6</v>
      </c>
      <c r="B18" s="74">
        <v>26851.15</v>
      </c>
      <c r="C18" s="75"/>
      <c r="D18" s="74">
        <f t="shared" si="0"/>
        <v>36861.258720000005</v>
      </c>
      <c r="E18" s="78">
        <f t="shared" si="1"/>
        <v>913.76673516791084</v>
      </c>
      <c r="F18" s="74">
        <f t="shared" si="2"/>
        <v>3071.7715600000001</v>
      </c>
      <c r="G18" s="78">
        <f t="shared" si="3"/>
        <v>76.147227930659227</v>
      </c>
      <c r="H18" s="74">
        <f t="shared" si="4"/>
        <v>0</v>
      </c>
      <c r="I18" s="78">
        <f t="shared" si="5"/>
        <v>0</v>
      </c>
      <c r="J18" s="74">
        <f t="shared" si="6"/>
        <v>0</v>
      </c>
      <c r="K18" s="78">
        <f t="shared" si="7"/>
        <v>0</v>
      </c>
      <c r="L18" s="95">
        <f t="shared" si="8"/>
        <v>18.654483157894738</v>
      </c>
      <c r="M18" s="96">
        <f t="shared" si="9"/>
        <v>0.46243255828335561</v>
      </c>
      <c r="N18" s="95">
        <f t="shared" si="10"/>
        <v>9.327241578947369</v>
      </c>
      <c r="O18" s="96">
        <f t="shared" si="11"/>
        <v>0.23121627914167781</v>
      </c>
      <c r="P18" s="95">
        <f t="shared" si="12"/>
        <v>3.7308966315789478</v>
      </c>
      <c r="Q18" s="96">
        <f t="shared" si="13"/>
        <v>9.2486511656671128E-2</v>
      </c>
      <c r="R18" s="25">
        <f t="shared" si="14"/>
        <v>18.654483157894738</v>
      </c>
      <c r="S18" s="25">
        <f t="shared" si="15"/>
        <v>0.46243255828335561</v>
      </c>
      <c r="T18" s="95">
        <f t="shared" si="16"/>
        <v>17.721759000000002</v>
      </c>
      <c r="U18" s="96">
        <f t="shared" si="17"/>
        <v>0.43931093036918789</v>
      </c>
      <c r="W18" s="50"/>
    </row>
    <row r="19" spans="1:23" x14ac:dyDescent="0.3">
      <c r="A19" s="18">
        <f t="shared" si="18"/>
        <v>7</v>
      </c>
      <c r="B19" s="74">
        <v>27511.52</v>
      </c>
      <c r="C19" s="75"/>
      <c r="D19" s="74">
        <f t="shared" si="0"/>
        <v>37767.814656000002</v>
      </c>
      <c r="E19" s="78">
        <f t="shared" si="1"/>
        <v>936.23966980582509</v>
      </c>
      <c r="F19" s="74">
        <f t="shared" si="2"/>
        <v>3147.317888</v>
      </c>
      <c r="G19" s="78">
        <f t="shared" si="3"/>
        <v>78.019972483818748</v>
      </c>
      <c r="H19" s="74">
        <f t="shared" si="4"/>
        <v>0</v>
      </c>
      <c r="I19" s="78">
        <f t="shared" si="5"/>
        <v>0</v>
      </c>
      <c r="J19" s="74">
        <f t="shared" si="6"/>
        <v>0</v>
      </c>
      <c r="K19" s="78">
        <f t="shared" si="7"/>
        <v>0</v>
      </c>
      <c r="L19" s="95">
        <f t="shared" si="8"/>
        <v>19.11326652631579</v>
      </c>
      <c r="M19" s="96">
        <f t="shared" si="9"/>
        <v>0.47380550091387907</v>
      </c>
      <c r="N19" s="95">
        <f t="shared" si="10"/>
        <v>9.5566332631578952</v>
      </c>
      <c r="O19" s="96">
        <f t="shared" si="11"/>
        <v>0.23690275045693954</v>
      </c>
      <c r="P19" s="95">
        <f t="shared" si="12"/>
        <v>3.8226533052631582</v>
      </c>
      <c r="Q19" s="96">
        <f t="shared" si="13"/>
        <v>9.4761100182775823E-2</v>
      </c>
      <c r="R19" s="25">
        <f t="shared" si="14"/>
        <v>19.11326652631579</v>
      </c>
      <c r="S19" s="25">
        <f t="shared" si="15"/>
        <v>0.47380550091387907</v>
      </c>
      <c r="T19" s="95">
        <f t="shared" si="16"/>
        <v>18.1576032</v>
      </c>
      <c r="U19" s="96">
        <f t="shared" si="17"/>
        <v>0.45011522586818509</v>
      </c>
      <c r="W19" s="50"/>
    </row>
    <row r="20" spans="1:23" x14ac:dyDescent="0.3">
      <c r="A20" s="18">
        <f t="shared" si="18"/>
        <v>8</v>
      </c>
      <c r="B20" s="74">
        <v>28114.73</v>
      </c>
      <c r="C20" s="75"/>
      <c r="D20" s="74">
        <f t="shared" si="0"/>
        <v>38595.901343999998</v>
      </c>
      <c r="E20" s="78">
        <f t="shared" si="1"/>
        <v>956.76740259643668</v>
      </c>
      <c r="F20" s="74">
        <f t="shared" si="2"/>
        <v>3216.325112</v>
      </c>
      <c r="G20" s="78">
        <f t="shared" si="3"/>
        <v>79.730616883036404</v>
      </c>
      <c r="H20" s="74">
        <f t="shared" si="4"/>
        <v>0</v>
      </c>
      <c r="I20" s="78">
        <f t="shared" si="5"/>
        <v>0</v>
      </c>
      <c r="J20" s="74">
        <f t="shared" si="6"/>
        <v>0</v>
      </c>
      <c r="K20" s="78">
        <f t="shared" si="7"/>
        <v>0</v>
      </c>
      <c r="L20" s="95">
        <f t="shared" si="8"/>
        <v>19.532338736842103</v>
      </c>
      <c r="M20" s="96">
        <f t="shared" si="9"/>
        <v>0.48419402965406716</v>
      </c>
      <c r="N20" s="95">
        <f t="shared" si="10"/>
        <v>9.7661693684210515</v>
      </c>
      <c r="O20" s="96">
        <f t="shared" si="11"/>
        <v>0.24209701482703358</v>
      </c>
      <c r="P20" s="95">
        <f t="shared" si="12"/>
        <v>3.9064677473684206</v>
      </c>
      <c r="Q20" s="96">
        <f t="shared" si="13"/>
        <v>9.6838805930813426E-2</v>
      </c>
      <c r="R20" s="25">
        <f t="shared" si="14"/>
        <v>19.532338736842107</v>
      </c>
      <c r="S20" s="25">
        <f t="shared" si="15"/>
        <v>0.48419402965406722</v>
      </c>
      <c r="T20" s="95">
        <f t="shared" si="16"/>
        <v>18.555721800000001</v>
      </c>
      <c r="U20" s="96">
        <f t="shared" si="17"/>
        <v>0.45998432817136387</v>
      </c>
      <c r="W20" s="50"/>
    </row>
    <row r="21" spans="1:23" x14ac:dyDescent="0.3">
      <c r="A21" s="18">
        <f t="shared" si="18"/>
        <v>9</v>
      </c>
      <c r="B21" s="74">
        <v>28171.86</v>
      </c>
      <c r="C21" s="75"/>
      <c r="D21" s="74">
        <f t="shared" si="0"/>
        <v>38674.329407999998</v>
      </c>
      <c r="E21" s="78">
        <f t="shared" si="1"/>
        <v>958.71158351904683</v>
      </c>
      <c r="F21" s="74">
        <f t="shared" si="2"/>
        <v>3222.8607840000004</v>
      </c>
      <c r="G21" s="78">
        <f t="shared" si="3"/>
        <v>79.892631959920578</v>
      </c>
      <c r="H21" s="74">
        <f t="shared" si="4"/>
        <v>0</v>
      </c>
      <c r="I21" s="78">
        <f t="shared" si="5"/>
        <v>0</v>
      </c>
      <c r="J21" s="74">
        <f t="shared" si="6"/>
        <v>0</v>
      </c>
      <c r="K21" s="78">
        <f t="shared" si="7"/>
        <v>0</v>
      </c>
      <c r="L21" s="95">
        <f t="shared" si="8"/>
        <v>19.572029052631578</v>
      </c>
      <c r="M21" s="96">
        <f t="shared" si="9"/>
        <v>0.4851779268821087</v>
      </c>
      <c r="N21" s="95">
        <f t="shared" si="10"/>
        <v>9.7860145263157889</v>
      </c>
      <c r="O21" s="96">
        <f t="shared" si="11"/>
        <v>0.24258896344105435</v>
      </c>
      <c r="P21" s="95">
        <f t="shared" si="12"/>
        <v>3.9144058105263158</v>
      </c>
      <c r="Q21" s="96">
        <f t="shared" si="13"/>
        <v>9.7035585376421749E-2</v>
      </c>
      <c r="R21" s="25">
        <f t="shared" si="14"/>
        <v>19.572029052631581</v>
      </c>
      <c r="S21" s="25">
        <f t="shared" si="15"/>
        <v>0.48517792688210881</v>
      </c>
      <c r="T21" s="95">
        <f t="shared" si="16"/>
        <v>18.593427599999998</v>
      </c>
      <c r="U21" s="96">
        <f t="shared" si="17"/>
        <v>0.46091903053800326</v>
      </c>
      <c r="W21" s="50"/>
    </row>
    <row r="22" spans="1:23" x14ac:dyDescent="0.3">
      <c r="A22" s="18">
        <f t="shared" si="18"/>
        <v>10</v>
      </c>
      <c r="B22" s="74">
        <v>29390.74</v>
      </c>
      <c r="C22" s="75"/>
      <c r="D22" s="74">
        <f t="shared" si="0"/>
        <v>40347.607872</v>
      </c>
      <c r="E22" s="78">
        <f t="shared" si="1"/>
        <v>1000.1910731558581</v>
      </c>
      <c r="F22" s="74">
        <f t="shared" si="2"/>
        <v>3362.3006560000003</v>
      </c>
      <c r="G22" s="78">
        <f t="shared" si="3"/>
        <v>83.349256096321511</v>
      </c>
      <c r="H22" s="74">
        <f t="shared" si="4"/>
        <v>0</v>
      </c>
      <c r="I22" s="78">
        <f t="shared" si="5"/>
        <v>0</v>
      </c>
      <c r="J22" s="74">
        <f t="shared" si="6"/>
        <v>0</v>
      </c>
      <c r="K22" s="78">
        <f t="shared" si="7"/>
        <v>0</v>
      </c>
      <c r="L22" s="95">
        <f t="shared" si="8"/>
        <v>20.418829894736842</v>
      </c>
      <c r="M22" s="96">
        <f t="shared" si="9"/>
        <v>0.50616957143515084</v>
      </c>
      <c r="N22" s="95">
        <f t="shared" si="10"/>
        <v>10.209414947368421</v>
      </c>
      <c r="O22" s="96">
        <f t="shared" si="11"/>
        <v>0.25308478571757542</v>
      </c>
      <c r="P22" s="95">
        <f t="shared" si="12"/>
        <v>4.0837659789473681</v>
      </c>
      <c r="Q22" s="96">
        <f t="shared" si="13"/>
        <v>0.10123391428703016</v>
      </c>
      <c r="R22" s="25">
        <f t="shared" si="14"/>
        <v>20.418829894736845</v>
      </c>
      <c r="S22" s="25">
        <f t="shared" si="15"/>
        <v>0.50616957143515096</v>
      </c>
      <c r="T22" s="95">
        <f t="shared" si="16"/>
        <v>19.397888399999999</v>
      </c>
      <c r="U22" s="96">
        <f t="shared" si="17"/>
        <v>0.48086109286339329</v>
      </c>
      <c r="W22" s="50"/>
    </row>
    <row r="23" spans="1:23" x14ac:dyDescent="0.3">
      <c r="A23" s="18">
        <f t="shared" si="18"/>
        <v>11</v>
      </c>
      <c r="B23" s="74">
        <v>29398.79</v>
      </c>
      <c r="C23" s="75"/>
      <c r="D23" s="74">
        <f t="shared" si="0"/>
        <v>40358.658911999999</v>
      </c>
      <c r="E23" s="78">
        <f t="shared" si="1"/>
        <v>1000.4650212816591</v>
      </c>
      <c r="F23" s="74">
        <f t="shared" si="2"/>
        <v>3363.2215759999999</v>
      </c>
      <c r="G23" s="78">
        <f t="shared" si="3"/>
        <v>83.372085106804917</v>
      </c>
      <c r="H23" s="74">
        <f t="shared" si="4"/>
        <v>0</v>
      </c>
      <c r="I23" s="78">
        <f t="shared" si="5"/>
        <v>0</v>
      </c>
      <c r="J23" s="74">
        <f t="shared" si="6"/>
        <v>0</v>
      </c>
      <c r="K23" s="78">
        <f t="shared" si="7"/>
        <v>0</v>
      </c>
      <c r="L23" s="95">
        <f t="shared" si="8"/>
        <v>20.424422526315787</v>
      </c>
      <c r="M23" s="96">
        <f t="shared" si="9"/>
        <v>0.50630820915063712</v>
      </c>
      <c r="N23" s="95">
        <f t="shared" si="10"/>
        <v>10.212211263157894</v>
      </c>
      <c r="O23" s="96">
        <f t="shared" si="11"/>
        <v>0.25315410457531856</v>
      </c>
      <c r="P23" s="95">
        <f t="shared" si="12"/>
        <v>4.0848845052631573</v>
      </c>
      <c r="Q23" s="96">
        <f t="shared" si="13"/>
        <v>0.10126164183012742</v>
      </c>
      <c r="R23" s="25">
        <f t="shared" si="14"/>
        <v>20.424422526315787</v>
      </c>
      <c r="S23" s="25">
        <f t="shared" si="15"/>
        <v>0.50630820915063712</v>
      </c>
      <c r="T23" s="95">
        <f t="shared" si="16"/>
        <v>19.4032014</v>
      </c>
      <c r="U23" s="96">
        <f t="shared" si="17"/>
        <v>0.48099279869310535</v>
      </c>
      <c r="W23" s="50"/>
    </row>
    <row r="24" spans="1:23" x14ac:dyDescent="0.3">
      <c r="A24" s="18">
        <f t="shared" si="18"/>
        <v>12</v>
      </c>
      <c r="B24" s="74">
        <v>30666.71</v>
      </c>
      <c r="C24" s="75"/>
      <c r="D24" s="74">
        <f t="shared" si="0"/>
        <v>42099.259487999996</v>
      </c>
      <c r="E24" s="78">
        <f t="shared" si="1"/>
        <v>1043.613382482356</v>
      </c>
      <c r="F24" s="74">
        <f t="shared" si="2"/>
        <v>3508.2716239999995</v>
      </c>
      <c r="G24" s="78">
        <f t="shared" si="3"/>
        <v>86.967781873529674</v>
      </c>
      <c r="H24" s="74">
        <f t="shared" si="4"/>
        <v>0</v>
      </c>
      <c r="I24" s="78">
        <f t="shared" si="5"/>
        <v>0</v>
      </c>
      <c r="J24" s="74">
        <f t="shared" si="6"/>
        <v>0</v>
      </c>
      <c r="K24" s="78">
        <f t="shared" si="7"/>
        <v>0</v>
      </c>
      <c r="L24" s="95">
        <f t="shared" si="8"/>
        <v>21.305293263157893</v>
      </c>
      <c r="M24" s="96">
        <f t="shared" si="9"/>
        <v>0.5281444243331761</v>
      </c>
      <c r="N24" s="95">
        <f t="shared" si="10"/>
        <v>10.652646631578946</v>
      </c>
      <c r="O24" s="96">
        <f t="shared" si="11"/>
        <v>0.26407221216658805</v>
      </c>
      <c r="P24" s="95">
        <f t="shared" si="12"/>
        <v>4.2610586526315783</v>
      </c>
      <c r="Q24" s="96">
        <f t="shared" si="13"/>
        <v>0.10562888486663523</v>
      </c>
      <c r="R24" s="25">
        <f t="shared" si="14"/>
        <v>21.305293263157893</v>
      </c>
      <c r="S24" s="25">
        <f t="shared" si="15"/>
        <v>0.5281444243331761</v>
      </c>
      <c r="T24" s="95">
        <f t="shared" si="16"/>
        <v>20.240028599999999</v>
      </c>
      <c r="U24" s="96">
        <f t="shared" si="17"/>
        <v>0.50173720311651737</v>
      </c>
      <c r="W24" s="50"/>
    </row>
    <row r="25" spans="1:23" x14ac:dyDescent="0.3">
      <c r="A25" s="18">
        <f t="shared" si="18"/>
        <v>13</v>
      </c>
      <c r="B25" s="74">
        <v>30674.799999999999</v>
      </c>
      <c r="C25" s="75"/>
      <c r="D25" s="74">
        <f t="shared" si="0"/>
        <v>42110.365440000001</v>
      </c>
      <c r="E25" s="78">
        <f t="shared" si="1"/>
        <v>1043.8886918410803</v>
      </c>
      <c r="F25" s="74">
        <f t="shared" si="2"/>
        <v>3509.1971199999998</v>
      </c>
      <c r="G25" s="78">
        <f t="shared" si="3"/>
        <v>86.990724320090024</v>
      </c>
      <c r="H25" s="74">
        <f t="shared" si="4"/>
        <v>0</v>
      </c>
      <c r="I25" s="78">
        <f t="shared" si="5"/>
        <v>0</v>
      </c>
      <c r="J25" s="74">
        <f t="shared" si="6"/>
        <v>0</v>
      </c>
      <c r="K25" s="78">
        <f t="shared" si="7"/>
        <v>0</v>
      </c>
      <c r="L25" s="95">
        <f t="shared" si="8"/>
        <v>21.310913684210526</v>
      </c>
      <c r="M25" s="96">
        <f t="shared" si="9"/>
        <v>0.52828375093172086</v>
      </c>
      <c r="N25" s="95">
        <f t="shared" si="10"/>
        <v>10.655456842105263</v>
      </c>
      <c r="O25" s="96">
        <f t="shared" si="11"/>
        <v>0.26414187546586043</v>
      </c>
      <c r="P25" s="95">
        <f t="shared" si="12"/>
        <v>4.2621827368421048</v>
      </c>
      <c r="Q25" s="96">
        <f t="shared" si="13"/>
        <v>0.10565675018634416</v>
      </c>
      <c r="R25" s="25">
        <f t="shared" si="14"/>
        <v>21.310913684210526</v>
      </c>
      <c r="S25" s="25">
        <f t="shared" si="15"/>
        <v>0.52828375093172086</v>
      </c>
      <c r="T25" s="95">
        <f t="shared" si="16"/>
        <v>20.245367999999999</v>
      </c>
      <c r="U25" s="96">
        <f t="shared" si="17"/>
        <v>0.50186956338513478</v>
      </c>
      <c r="W25" s="50"/>
    </row>
    <row r="26" spans="1:23" x14ac:dyDescent="0.3">
      <c r="A26" s="18">
        <f t="shared" si="18"/>
        <v>14</v>
      </c>
      <c r="B26" s="74">
        <v>31942.720000000001</v>
      </c>
      <c r="C26" s="75"/>
      <c r="D26" s="74">
        <f t="shared" si="0"/>
        <v>43850.966016000006</v>
      </c>
      <c r="E26" s="78">
        <f t="shared" si="1"/>
        <v>1087.0370530417777</v>
      </c>
      <c r="F26" s="74">
        <f t="shared" si="2"/>
        <v>3654.2471680000003</v>
      </c>
      <c r="G26" s="78">
        <f t="shared" si="3"/>
        <v>90.586421086814795</v>
      </c>
      <c r="H26" s="74">
        <f t="shared" si="4"/>
        <v>0</v>
      </c>
      <c r="I26" s="78">
        <f t="shared" si="5"/>
        <v>0</v>
      </c>
      <c r="J26" s="74">
        <f t="shared" si="6"/>
        <v>0</v>
      </c>
      <c r="K26" s="78">
        <f t="shared" si="7"/>
        <v>0</v>
      </c>
      <c r="L26" s="95">
        <f t="shared" si="8"/>
        <v>22.191784421052635</v>
      </c>
      <c r="M26" s="96">
        <f t="shared" si="9"/>
        <v>0.55011996611425995</v>
      </c>
      <c r="N26" s="95">
        <f t="shared" si="10"/>
        <v>11.095892210526317</v>
      </c>
      <c r="O26" s="96">
        <f t="shared" si="11"/>
        <v>0.27505998305712998</v>
      </c>
      <c r="P26" s="95">
        <f t="shared" si="12"/>
        <v>4.4383568842105268</v>
      </c>
      <c r="Q26" s="96">
        <f t="shared" si="13"/>
        <v>0.11002399322285199</v>
      </c>
      <c r="R26" s="25">
        <f t="shared" si="14"/>
        <v>22.191784421052635</v>
      </c>
      <c r="S26" s="25">
        <f t="shared" si="15"/>
        <v>0.55011996611425995</v>
      </c>
      <c r="T26" s="95">
        <f t="shared" si="16"/>
        <v>21.082195200000001</v>
      </c>
      <c r="U26" s="96">
        <f t="shared" si="17"/>
        <v>0.52261396780854685</v>
      </c>
      <c r="W26" s="50"/>
    </row>
    <row r="27" spans="1:23" x14ac:dyDescent="0.3">
      <c r="A27" s="18">
        <f t="shared" si="18"/>
        <v>15</v>
      </c>
      <c r="B27" s="74">
        <v>31950.77</v>
      </c>
      <c r="C27" s="75"/>
      <c r="D27" s="74">
        <f t="shared" si="0"/>
        <v>43862.017056000004</v>
      </c>
      <c r="E27" s="78">
        <f t="shared" si="1"/>
        <v>1087.3110011675785</v>
      </c>
      <c r="F27" s="74">
        <f t="shared" si="2"/>
        <v>3655.1680879999999</v>
      </c>
      <c r="G27" s="78">
        <f t="shared" si="3"/>
        <v>90.609250097298201</v>
      </c>
      <c r="H27" s="74">
        <f t="shared" si="4"/>
        <v>0</v>
      </c>
      <c r="I27" s="78">
        <f t="shared" si="5"/>
        <v>0</v>
      </c>
      <c r="J27" s="74">
        <f t="shared" si="6"/>
        <v>0</v>
      </c>
      <c r="K27" s="78">
        <f t="shared" si="7"/>
        <v>0</v>
      </c>
      <c r="L27" s="95">
        <f t="shared" si="8"/>
        <v>22.19737705263158</v>
      </c>
      <c r="M27" s="96">
        <f t="shared" si="9"/>
        <v>0.55025860382974623</v>
      </c>
      <c r="N27" s="95">
        <f t="shared" si="10"/>
        <v>11.09868852631579</v>
      </c>
      <c r="O27" s="96">
        <f t="shared" si="11"/>
        <v>0.27512930191487311</v>
      </c>
      <c r="P27" s="95">
        <f t="shared" si="12"/>
        <v>4.4394754105263159</v>
      </c>
      <c r="Q27" s="96">
        <f t="shared" si="13"/>
        <v>0.11005172076594924</v>
      </c>
      <c r="R27" s="25">
        <f t="shared" si="14"/>
        <v>22.19737705263158</v>
      </c>
      <c r="S27" s="25">
        <f t="shared" si="15"/>
        <v>0.55025860382974623</v>
      </c>
      <c r="T27" s="95">
        <f t="shared" si="16"/>
        <v>21.087508200000002</v>
      </c>
      <c r="U27" s="96">
        <f t="shared" si="17"/>
        <v>0.52274567363825897</v>
      </c>
      <c r="W27" s="50"/>
    </row>
    <row r="28" spans="1:23" x14ac:dyDescent="0.3">
      <c r="A28" s="18">
        <f t="shared" si="18"/>
        <v>16</v>
      </c>
      <c r="B28" s="74">
        <v>33218.699999999997</v>
      </c>
      <c r="C28" s="75"/>
      <c r="D28" s="74">
        <f t="shared" si="0"/>
        <v>45602.631359999999</v>
      </c>
      <c r="E28" s="78">
        <f t="shared" si="1"/>
        <v>1130.4597026765064</v>
      </c>
      <c r="F28" s="74">
        <f t="shared" si="2"/>
        <v>3800.2192799999998</v>
      </c>
      <c r="G28" s="78">
        <f t="shared" si="3"/>
        <v>94.204975223042197</v>
      </c>
      <c r="H28" s="74">
        <f t="shared" si="4"/>
        <v>0</v>
      </c>
      <c r="I28" s="78">
        <f t="shared" si="5"/>
        <v>0</v>
      </c>
      <c r="J28" s="74">
        <f t="shared" si="6"/>
        <v>0</v>
      </c>
      <c r="K28" s="78">
        <f t="shared" si="7"/>
        <v>0</v>
      </c>
      <c r="L28" s="95">
        <f t="shared" si="8"/>
        <v>23.078254736842105</v>
      </c>
      <c r="M28" s="96">
        <f t="shared" si="9"/>
        <v>0.57209499123304974</v>
      </c>
      <c r="N28" s="95">
        <f t="shared" si="10"/>
        <v>11.539127368421052</v>
      </c>
      <c r="O28" s="96">
        <f t="shared" si="11"/>
        <v>0.28604749561652487</v>
      </c>
      <c r="P28" s="95">
        <f t="shared" si="12"/>
        <v>4.6156509473684206</v>
      </c>
      <c r="Q28" s="96">
        <f t="shared" si="13"/>
        <v>0.11441899824660995</v>
      </c>
      <c r="R28" s="25">
        <f t="shared" si="14"/>
        <v>23.078254736842105</v>
      </c>
      <c r="S28" s="25">
        <f t="shared" si="15"/>
        <v>0.57209499123304974</v>
      </c>
      <c r="T28" s="95">
        <f t="shared" si="16"/>
        <v>21.924341999999999</v>
      </c>
      <c r="U28" s="96">
        <f t="shared" si="17"/>
        <v>0.54349024167139726</v>
      </c>
      <c r="W28" s="50"/>
    </row>
    <row r="29" spans="1:23" x14ac:dyDescent="0.3">
      <c r="A29" s="18">
        <f t="shared" si="18"/>
        <v>17</v>
      </c>
      <c r="B29" s="74">
        <v>33226.78</v>
      </c>
      <c r="C29" s="75"/>
      <c r="D29" s="74">
        <f t="shared" si="0"/>
        <v>45613.723583999999</v>
      </c>
      <c r="E29" s="78">
        <f t="shared" si="1"/>
        <v>1130.7346717269997</v>
      </c>
      <c r="F29" s="74">
        <f t="shared" si="2"/>
        <v>3801.1436319999998</v>
      </c>
      <c r="G29" s="78">
        <f t="shared" si="3"/>
        <v>94.227889310583308</v>
      </c>
      <c r="H29" s="74">
        <f t="shared" si="4"/>
        <v>0</v>
      </c>
      <c r="I29" s="78">
        <f t="shared" si="5"/>
        <v>0</v>
      </c>
      <c r="J29" s="74">
        <f t="shared" si="6"/>
        <v>0</v>
      </c>
      <c r="K29" s="78">
        <f t="shared" si="7"/>
        <v>0</v>
      </c>
      <c r="L29" s="95">
        <f t="shared" si="8"/>
        <v>23.083868210526315</v>
      </c>
      <c r="M29" s="96">
        <f t="shared" si="9"/>
        <v>0.57223414561082986</v>
      </c>
      <c r="N29" s="95">
        <f t="shared" si="10"/>
        <v>11.541934105263158</v>
      </c>
      <c r="O29" s="96">
        <f t="shared" si="11"/>
        <v>0.28611707280541493</v>
      </c>
      <c r="P29" s="95">
        <f t="shared" si="12"/>
        <v>4.6167736421052634</v>
      </c>
      <c r="Q29" s="96">
        <f t="shared" si="13"/>
        <v>0.11444682912216599</v>
      </c>
      <c r="R29" s="25">
        <f t="shared" si="14"/>
        <v>23.083868210526312</v>
      </c>
      <c r="S29" s="25">
        <f t="shared" si="15"/>
        <v>0.57223414561082975</v>
      </c>
      <c r="T29" s="95">
        <f t="shared" si="16"/>
        <v>21.929674800000001</v>
      </c>
      <c r="U29" s="96">
        <f t="shared" si="17"/>
        <v>0.54362243833028834</v>
      </c>
      <c r="W29" s="50"/>
    </row>
    <row r="30" spans="1:23" x14ac:dyDescent="0.3">
      <c r="A30" s="18">
        <f t="shared" si="18"/>
        <v>18</v>
      </c>
      <c r="B30" s="74">
        <v>34506.239999999998</v>
      </c>
      <c r="C30" s="75"/>
      <c r="D30" s="74">
        <f t="shared" si="0"/>
        <v>47370.166271999995</v>
      </c>
      <c r="E30" s="78">
        <f t="shared" si="1"/>
        <v>1174.27574862605</v>
      </c>
      <c r="F30" s="74">
        <f t="shared" si="2"/>
        <v>3947.513856</v>
      </c>
      <c r="G30" s="78">
        <f t="shared" si="3"/>
        <v>97.856312385504182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23.972756210526313</v>
      </c>
      <c r="M30" s="96">
        <f t="shared" si="9"/>
        <v>0.59426910355569329</v>
      </c>
      <c r="N30" s="95">
        <f t="shared" si="10"/>
        <v>11.986378105263157</v>
      </c>
      <c r="O30" s="96">
        <f t="shared" si="11"/>
        <v>0.29713455177784664</v>
      </c>
      <c r="P30" s="95">
        <f t="shared" si="12"/>
        <v>4.7945512421052623</v>
      </c>
      <c r="Q30" s="96">
        <f t="shared" si="13"/>
        <v>0.11885382071113866</v>
      </c>
      <c r="R30" s="25">
        <f t="shared" si="14"/>
        <v>23.972756210526317</v>
      </c>
      <c r="S30" s="25">
        <f t="shared" si="15"/>
        <v>0.5942691035556934</v>
      </c>
      <c r="T30" s="95">
        <f t="shared" si="16"/>
        <v>22.774118399999999</v>
      </c>
      <c r="U30" s="96">
        <f t="shared" si="17"/>
        <v>0.56455564837790873</v>
      </c>
      <c r="W30" s="50"/>
    </row>
    <row r="31" spans="1:23" x14ac:dyDescent="0.3">
      <c r="A31" s="18">
        <f t="shared" si="18"/>
        <v>19</v>
      </c>
      <c r="B31" s="74">
        <v>34514.32</v>
      </c>
      <c r="C31" s="75"/>
      <c r="D31" s="74">
        <f t="shared" si="0"/>
        <v>47381.258496000002</v>
      </c>
      <c r="E31" s="78">
        <f t="shared" si="1"/>
        <v>1174.5507176765436</v>
      </c>
      <c r="F31" s="74">
        <f t="shared" si="2"/>
        <v>3948.438208</v>
      </c>
      <c r="G31" s="78">
        <f t="shared" si="3"/>
        <v>97.879226473045293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23.978369684210527</v>
      </c>
      <c r="M31" s="96">
        <f t="shared" si="9"/>
        <v>0.59440825793347352</v>
      </c>
      <c r="N31" s="95">
        <f t="shared" si="10"/>
        <v>11.989184842105264</v>
      </c>
      <c r="O31" s="96">
        <f t="shared" si="11"/>
        <v>0.29720412896673676</v>
      </c>
      <c r="P31" s="95">
        <f t="shared" si="12"/>
        <v>4.7956739368421051</v>
      </c>
      <c r="Q31" s="96">
        <f t="shared" si="13"/>
        <v>0.11888165158669468</v>
      </c>
      <c r="R31" s="25">
        <f t="shared" si="14"/>
        <v>23.978369684210527</v>
      </c>
      <c r="S31" s="25">
        <f t="shared" si="15"/>
        <v>0.59440825793347352</v>
      </c>
      <c r="T31" s="95">
        <f t="shared" si="16"/>
        <v>22.7794512</v>
      </c>
      <c r="U31" s="96">
        <f t="shared" si="17"/>
        <v>0.56468784503679981</v>
      </c>
      <c r="W31" s="50"/>
    </row>
    <row r="32" spans="1:23" x14ac:dyDescent="0.3">
      <c r="A32" s="18">
        <f t="shared" si="18"/>
        <v>20</v>
      </c>
      <c r="B32" s="74">
        <v>35782.25</v>
      </c>
      <c r="C32" s="75"/>
      <c r="D32" s="74">
        <f t="shared" si="0"/>
        <v>49121.872799999997</v>
      </c>
      <c r="E32" s="78">
        <f t="shared" si="1"/>
        <v>1217.6994191854715</v>
      </c>
      <c r="F32" s="74">
        <f t="shared" si="2"/>
        <v>4093.4893999999999</v>
      </c>
      <c r="G32" s="78">
        <f t="shared" si="3"/>
        <v>101.47495159878929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24.859247368421052</v>
      </c>
      <c r="M32" s="96">
        <f t="shared" si="9"/>
        <v>0.61624464533677703</v>
      </c>
      <c r="N32" s="95">
        <f t="shared" si="10"/>
        <v>12.429623684210526</v>
      </c>
      <c r="O32" s="96">
        <f t="shared" si="11"/>
        <v>0.30812232266838852</v>
      </c>
      <c r="P32" s="95">
        <f t="shared" si="12"/>
        <v>4.9718494736842107</v>
      </c>
      <c r="Q32" s="96">
        <f t="shared" si="13"/>
        <v>0.12324892906735542</v>
      </c>
      <c r="R32" s="25">
        <f t="shared" si="14"/>
        <v>24.859247368421052</v>
      </c>
      <c r="S32" s="25">
        <f t="shared" si="15"/>
        <v>0.61624464533677703</v>
      </c>
      <c r="T32" s="95">
        <f t="shared" si="16"/>
        <v>23.616284999999998</v>
      </c>
      <c r="U32" s="96">
        <f t="shared" si="17"/>
        <v>0.5854324130699381</v>
      </c>
      <c r="W32" s="50"/>
    </row>
    <row r="33" spans="1:23" x14ac:dyDescent="0.3">
      <c r="A33" s="18">
        <f t="shared" si="18"/>
        <v>21</v>
      </c>
      <c r="B33" s="74">
        <v>35790.29</v>
      </c>
      <c r="C33" s="75"/>
      <c r="D33" s="74">
        <f t="shared" si="0"/>
        <v>49132.910112000005</v>
      </c>
      <c r="E33" s="78">
        <f t="shared" si="1"/>
        <v>1217.9730270030418</v>
      </c>
      <c r="F33" s="74">
        <f t="shared" si="2"/>
        <v>4094.4091760000001</v>
      </c>
      <c r="G33" s="78">
        <f t="shared" si="3"/>
        <v>101.49775225025347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24.864833052631582</v>
      </c>
      <c r="M33" s="96">
        <f t="shared" si="9"/>
        <v>0.61638311083149888</v>
      </c>
      <c r="N33" s="95">
        <f t="shared" si="10"/>
        <v>12.432416526315791</v>
      </c>
      <c r="O33" s="96">
        <f t="shared" si="11"/>
        <v>0.30819155541574944</v>
      </c>
      <c r="P33" s="95">
        <f t="shared" si="12"/>
        <v>4.9729666105263162</v>
      </c>
      <c r="Q33" s="96">
        <f t="shared" si="13"/>
        <v>0.12327662216629977</v>
      </c>
      <c r="R33" s="25">
        <f t="shared" si="14"/>
        <v>24.864833052631582</v>
      </c>
      <c r="S33" s="25">
        <f t="shared" si="15"/>
        <v>0.61638311083149888</v>
      </c>
      <c r="T33" s="95">
        <f t="shared" si="16"/>
        <v>23.621591400000003</v>
      </c>
      <c r="U33" s="96">
        <f t="shared" si="17"/>
        <v>0.585563955289924</v>
      </c>
      <c r="W33" s="50"/>
    </row>
    <row r="34" spans="1:23" x14ac:dyDescent="0.3">
      <c r="A34" s="18">
        <f t="shared" si="18"/>
        <v>22</v>
      </c>
      <c r="B34" s="74">
        <v>37058.22</v>
      </c>
      <c r="C34" s="75"/>
      <c r="D34" s="74">
        <f t="shared" si="0"/>
        <v>50873.524416</v>
      </c>
      <c r="E34" s="78">
        <f t="shared" si="1"/>
        <v>1261.1217285119696</v>
      </c>
      <c r="F34" s="74">
        <f t="shared" si="2"/>
        <v>4239.460368</v>
      </c>
      <c r="G34" s="78">
        <f t="shared" si="3"/>
        <v>105.09347737599747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25.745710736842106</v>
      </c>
      <c r="M34" s="96">
        <f t="shared" si="9"/>
        <v>0.6382194982348024</v>
      </c>
      <c r="N34" s="95">
        <f t="shared" si="10"/>
        <v>12.872855368421053</v>
      </c>
      <c r="O34" s="96">
        <f t="shared" si="11"/>
        <v>0.3191097491174012</v>
      </c>
      <c r="P34" s="95">
        <f t="shared" si="12"/>
        <v>5.1491421473684209</v>
      </c>
      <c r="Q34" s="96">
        <f t="shared" si="13"/>
        <v>0.12764389964696046</v>
      </c>
      <c r="R34" s="25">
        <f t="shared" si="14"/>
        <v>25.745710736842106</v>
      </c>
      <c r="S34" s="25">
        <f t="shared" si="15"/>
        <v>0.6382194982348024</v>
      </c>
      <c r="T34" s="95">
        <f t="shared" si="16"/>
        <v>24.458425200000001</v>
      </c>
      <c r="U34" s="96">
        <f t="shared" si="17"/>
        <v>0.60630852332306229</v>
      </c>
      <c r="W34" s="50"/>
    </row>
    <row r="35" spans="1:23" x14ac:dyDescent="0.3">
      <c r="A35" s="18">
        <f t="shared" si="18"/>
        <v>23</v>
      </c>
      <c r="B35" s="74">
        <v>38339.79</v>
      </c>
      <c r="C35" s="75"/>
      <c r="D35" s="74">
        <f t="shared" si="0"/>
        <v>52632.863711999998</v>
      </c>
      <c r="E35" s="78">
        <f t="shared" si="1"/>
        <v>1304.7346104477203</v>
      </c>
      <c r="F35" s="74">
        <f t="shared" si="2"/>
        <v>4386.0719760000002</v>
      </c>
      <c r="G35" s="78">
        <f t="shared" si="3"/>
        <v>108.72788420397671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26.636064631578947</v>
      </c>
      <c r="M35" s="96">
        <f t="shared" si="9"/>
        <v>0.66029079476099217</v>
      </c>
      <c r="N35" s="95">
        <f t="shared" si="10"/>
        <v>13.318032315789473</v>
      </c>
      <c r="O35" s="96">
        <f t="shared" si="11"/>
        <v>0.33014539738049609</v>
      </c>
      <c r="P35" s="95">
        <f t="shared" si="12"/>
        <v>5.3272129263157897</v>
      </c>
      <c r="Q35" s="96">
        <f t="shared" si="13"/>
        <v>0.13205815895219844</v>
      </c>
      <c r="R35" s="25">
        <f t="shared" si="14"/>
        <v>26.63606463157895</v>
      </c>
      <c r="S35" s="25">
        <f t="shared" si="15"/>
        <v>0.66029079476099217</v>
      </c>
      <c r="T35" s="95">
        <f t="shared" si="16"/>
        <v>25.304261399999998</v>
      </c>
      <c r="U35" s="96">
        <f t="shared" si="17"/>
        <v>0.62727625502294249</v>
      </c>
      <c r="W35" s="50"/>
    </row>
    <row r="36" spans="1:23" x14ac:dyDescent="0.3">
      <c r="A36" s="18">
        <f t="shared" si="18"/>
        <v>24</v>
      </c>
      <c r="B36" s="74">
        <v>39607.72</v>
      </c>
      <c r="C36" s="75"/>
      <c r="D36" s="74">
        <f t="shared" si="0"/>
        <v>54373.478016000001</v>
      </c>
      <c r="E36" s="78">
        <f t="shared" si="1"/>
        <v>1347.8833119566484</v>
      </c>
      <c r="F36" s="74">
        <f t="shared" si="2"/>
        <v>4531.1231680000001</v>
      </c>
      <c r="G36" s="78">
        <f t="shared" si="3"/>
        <v>112.3236093297207</v>
      </c>
      <c r="H36" s="74">
        <f t="shared" si="4"/>
        <v>0</v>
      </c>
      <c r="I36" s="78">
        <f t="shared" si="5"/>
        <v>0</v>
      </c>
      <c r="J36" s="74">
        <f t="shared" si="6"/>
        <v>0</v>
      </c>
      <c r="K36" s="78">
        <f t="shared" si="7"/>
        <v>0</v>
      </c>
      <c r="L36" s="95">
        <f t="shared" si="8"/>
        <v>27.516942315789475</v>
      </c>
      <c r="M36" s="96">
        <f t="shared" si="9"/>
        <v>0.6821271821642958</v>
      </c>
      <c r="N36" s="95">
        <f t="shared" si="10"/>
        <v>13.758471157894737</v>
      </c>
      <c r="O36" s="96">
        <f t="shared" si="11"/>
        <v>0.3410635910821479</v>
      </c>
      <c r="P36" s="95">
        <f t="shared" si="12"/>
        <v>5.5033884631578953</v>
      </c>
      <c r="Q36" s="96">
        <f t="shared" si="13"/>
        <v>0.13642543643285915</v>
      </c>
      <c r="R36" s="25">
        <f t="shared" si="14"/>
        <v>27.516942315789475</v>
      </c>
      <c r="S36" s="25">
        <f t="shared" si="15"/>
        <v>0.6821271821642958</v>
      </c>
      <c r="T36" s="95">
        <f t="shared" si="16"/>
        <v>26.141095199999999</v>
      </c>
      <c r="U36" s="96">
        <f t="shared" si="17"/>
        <v>0.64802082305608089</v>
      </c>
      <c r="W36" s="50"/>
    </row>
    <row r="37" spans="1:23" x14ac:dyDescent="0.3">
      <c r="A37" s="18">
        <f t="shared" si="18"/>
        <v>25</v>
      </c>
      <c r="B37" s="74">
        <v>39621.49</v>
      </c>
      <c r="C37" s="75"/>
      <c r="D37" s="74">
        <f t="shared" si="0"/>
        <v>54392.381472000001</v>
      </c>
      <c r="E37" s="78">
        <f t="shared" si="1"/>
        <v>1348.3519163904721</v>
      </c>
      <c r="F37" s="74">
        <f t="shared" si="2"/>
        <v>4532.6984560000001</v>
      </c>
      <c r="G37" s="78">
        <f t="shared" si="3"/>
        <v>112.36265969920601</v>
      </c>
      <c r="H37" s="74">
        <f t="shared" si="4"/>
        <v>0</v>
      </c>
      <c r="I37" s="78">
        <f t="shared" si="5"/>
        <v>0</v>
      </c>
      <c r="J37" s="74">
        <f t="shared" si="6"/>
        <v>0</v>
      </c>
      <c r="K37" s="78">
        <f t="shared" si="7"/>
        <v>0</v>
      </c>
      <c r="L37" s="95">
        <f t="shared" si="8"/>
        <v>27.526508842105265</v>
      </c>
      <c r="M37" s="96">
        <f t="shared" si="9"/>
        <v>0.6823643301571215</v>
      </c>
      <c r="N37" s="95">
        <f t="shared" si="10"/>
        <v>13.763254421052633</v>
      </c>
      <c r="O37" s="96">
        <f t="shared" si="11"/>
        <v>0.34118216507856075</v>
      </c>
      <c r="P37" s="95">
        <f t="shared" si="12"/>
        <v>5.5053017684210532</v>
      </c>
      <c r="Q37" s="96">
        <f t="shared" si="13"/>
        <v>0.13647286603142431</v>
      </c>
      <c r="R37" s="25">
        <f t="shared" si="14"/>
        <v>27.526508842105265</v>
      </c>
      <c r="S37" s="25">
        <f t="shared" si="15"/>
        <v>0.6823643301571215</v>
      </c>
      <c r="T37" s="95">
        <f t="shared" si="16"/>
        <v>26.1501834</v>
      </c>
      <c r="U37" s="96">
        <f t="shared" si="17"/>
        <v>0.64824611364926532</v>
      </c>
      <c r="W37" s="50"/>
    </row>
    <row r="38" spans="1:23" x14ac:dyDescent="0.3">
      <c r="A38" s="18">
        <f t="shared" si="18"/>
        <v>26</v>
      </c>
      <c r="B38" s="74">
        <v>39621.49</v>
      </c>
      <c r="C38" s="75"/>
      <c r="D38" s="74">
        <f t="shared" si="0"/>
        <v>54392.381472000001</v>
      </c>
      <c r="E38" s="78">
        <f t="shared" si="1"/>
        <v>1348.3519163904721</v>
      </c>
      <c r="F38" s="74">
        <f t="shared" si="2"/>
        <v>4532.6984560000001</v>
      </c>
      <c r="G38" s="78">
        <f t="shared" si="3"/>
        <v>112.36265969920601</v>
      </c>
      <c r="H38" s="74">
        <f t="shared" si="4"/>
        <v>0</v>
      </c>
      <c r="I38" s="78">
        <f t="shared" si="5"/>
        <v>0</v>
      </c>
      <c r="J38" s="74">
        <f t="shared" si="6"/>
        <v>0</v>
      </c>
      <c r="K38" s="78">
        <f t="shared" si="7"/>
        <v>0</v>
      </c>
      <c r="L38" s="95">
        <f t="shared" si="8"/>
        <v>27.526508842105265</v>
      </c>
      <c r="M38" s="96">
        <f t="shared" si="9"/>
        <v>0.6823643301571215</v>
      </c>
      <c r="N38" s="95">
        <f t="shared" si="10"/>
        <v>13.763254421052633</v>
      </c>
      <c r="O38" s="96">
        <f t="shared" si="11"/>
        <v>0.34118216507856075</v>
      </c>
      <c r="P38" s="95">
        <f t="shared" si="12"/>
        <v>5.5053017684210532</v>
      </c>
      <c r="Q38" s="96">
        <f t="shared" si="13"/>
        <v>0.13647286603142431</v>
      </c>
      <c r="R38" s="25">
        <f t="shared" si="14"/>
        <v>27.526508842105265</v>
      </c>
      <c r="S38" s="25">
        <f t="shared" si="15"/>
        <v>0.6823643301571215</v>
      </c>
      <c r="T38" s="95">
        <f t="shared" si="16"/>
        <v>26.1501834</v>
      </c>
      <c r="U38" s="96">
        <f t="shared" si="17"/>
        <v>0.64824611364926532</v>
      </c>
      <c r="W38" s="50"/>
    </row>
    <row r="39" spans="1:23" x14ac:dyDescent="0.3">
      <c r="A39" s="18">
        <f t="shared" si="18"/>
        <v>27</v>
      </c>
      <c r="B39" s="74">
        <v>39635.26</v>
      </c>
      <c r="C39" s="75"/>
      <c r="D39" s="74">
        <f t="shared" si="0"/>
        <v>54411.284928000001</v>
      </c>
      <c r="E39" s="78">
        <f t="shared" si="1"/>
        <v>1348.8205208242955</v>
      </c>
      <c r="F39" s="74">
        <f t="shared" si="2"/>
        <v>4534.2737440000001</v>
      </c>
      <c r="G39" s="78">
        <f t="shared" si="3"/>
        <v>112.4017100686913</v>
      </c>
      <c r="H39" s="74">
        <f t="shared" si="4"/>
        <v>0</v>
      </c>
      <c r="I39" s="78">
        <f t="shared" si="5"/>
        <v>0</v>
      </c>
      <c r="J39" s="74">
        <f t="shared" si="6"/>
        <v>0</v>
      </c>
      <c r="K39" s="78">
        <f t="shared" si="7"/>
        <v>0</v>
      </c>
      <c r="L39" s="95">
        <f t="shared" si="8"/>
        <v>27.536075368421052</v>
      </c>
      <c r="M39" s="96">
        <f t="shared" si="9"/>
        <v>0.68260147814994709</v>
      </c>
      <c r="N39" s="95">
        <f t="shared" si="10"/>
        <v>13.768037684210526</v>
      </c>
      <c r="O39" s="96">
        <f t="shared" si="11"/>
        <v>0.34130073907497355</v>
      </c>
      <c r="P39" s="95">
        <f t="shared" si="12"/>
        <v>5.5072150736842103</v>
      </c>
      <c r="Q39" s="96">
        <f t="shared" si="13"/>
        <v>0.13652029562998941</v>
      </c>
      <c r="R39" s="25">
        <f t="shared" si="14"/>
        <v>27.536075368421056</v>
      </c>
      <c r="S39" s="25">
        <f t="shared" si="15"/>
        <v>0.68260147814994721</v>
      </c>
      <c r="T39" s="95">
        <f t="shared" si="16"/>
        <v>26.1592716</v>
      </c>
      <c r="U39" s="96">
        <f t="shared" si="17"/>
        <v>0.64847140424244976</v>
      </c>
      <c r="W39" s="50"/>
    </row>
    <row r="40" spans="1:23" x14ac:dyDescent="0.3">
      <c r="A40" s="26"/>
      <c r="B40" s="76"/>
      <c r="C40" s="77"/>
      <c r="D40" s="76"/>
      <c r="E40" s="77"/>
      <c r="F40" s="76"/>
      <c r="G40" s="77"/>
      <c r="H40" s="76"/>
      <c r="I40" s="77"/>
      <c r="J40" s="76"/>
      <c r="K40" s="77"/>
      <c r="L40" s="76"/>
      <c r="M40" s="77"/>
      <c r="N40" s="76"/>
      <c r="O40" s="77"/>
      <c r="P40" s="76"/>
      <c r="Q40" s="77"/>
      <c r="R40" s="26"/>
      <c r="S40" s="26"/>
      <c r="T40" s="76"/>
      <c r="U40" s="77"/>
    </row>
  </sheetData>
  <dataConsolidate/>
  <mergeCells count="286">
    <mergeCell ref="T40:U40"/>
    <mergeCell ref="T33:U33"/>
    <mergeCell ref="T34:U34"/>
    <mergeCell ref="T35:U35"/>
    <mergeCell ref="T36:U36"/>
    <mergeCell ref="T27:U27"/>
    <mergeCell ref="T28:U28"/>
    <mergeCell ref="T18:U18"/>
    <mergeCell ref="T19:U19"/>
    <mergeCell ref="T20:U20"/>
    <mergeCell ref="T21:U21"/>
    <mergeCell ref="T22:U22"/>
    <mergeCell ref="T23:U23"/>
    <mergeCell ref="T37:U37"/>
    <mergeCell ref="T38:U38"/>
    <mergeCell ref="T39:U39"/>
    <mergeCell ref="T29:U29"/>
    <mergeCell ref="T30:U30"/>
    <mergeCell ref="T31:U31"/>
    <mergeCell ref="T32:U32"/>
    <mergeCell ref="T24:U24"/>
    <mergeCell ref="T25:U25"/>
    <mergeCell ref="T26:U26"/>
    <mergeCell ref="T12:U12"/>
    <mergeCell ref="T13:U13"/>
    <mergeCell ref="T14:U14"/>
    <mergeCell ref="T15:U15"/>
    <mergeCell ref="T16:U16"/>
    <mergeCell ref="T17:U17"/>
    <mergeCell ref="P31:Q31"/>
    <mergeCell ref="P32:Q32"/>
    <mergeCell ref="P33:Q33"/>
    <mergeCell ref="P25:Q25"/>
    <mergeCell ref="P26:Q26"/>
    <mergeCell ref="P27:Q27"/>
    <mergeCell ref="P28:Q28"/>
    <mergeCell ref="P29:Q29"/>
    <mergeCell ref="P30:Q30"/>
    <mergeCell ref="P19:Q19"/>
    <mergeCell ref="P20:Q20"/>
    <mergeCell ref="N40:O40"/>
    <mergeCell ref="P12:Q12"/>
    <mergeCell ref="P13:Q13"/>
    <mergeCell ref="P14:Q14"/>
    <mergeCell ref="P15:Q15"/>
    <mergeCell ref="P16:Q16"/>
    <mergeCell ref="P17:Q17"/>
    <mergeCell ref="P18:Q18"/>
    <mergeCell ref="N32:O32"/>
    <mergeCell ref="N33:O33"/>
    <mergeCell ref="N34:O34"/>
    <mergeCell ref="N35:O35"/>
    <mergeCell ref="N36:O36"/>
    <mergeCell ref="N37:O37"/>
    <mergeCell ref="N26:O26"/>
    <mergeCell ref="N27:O27"/>
    <mergeCell ref="N28:O28"/>
    <mergeCell ref="N29:O29"/>
    <mergeCell ref="P37:Q37"/>
    <mergeCell ref="P38:Q38"/>
    <mergeCell ref="P39:Q39"/>
    <mergeCell ref="P40:Q40"/>
    <mergeCell ref="P34:Q34"/>
    <mergeCell ref="P35:Q35"/>
    <mergeCell ref="L39:M39"/>
    <mergeCell ref="L24:M24"/>
    <mergeCell ref="L25:M25"/>
    <mergeCell ref="L26:M26"/>
    <mergeCell ref="P21:Q21"/>
    <mergeCell ref="P22:Q22"/>
    <mergeCell ref="P23:Q23"/>
    <mergeCell ref="P24:Q24"/>
    <mergeCell ref="N38:O38"/>
    <mergeCell ref="N39:O39"/>
    <mergeCell ref="P36:Q36"/>
    <mergeCell ref="L22:M22"/>
    <mergeCell ref="L23:M23"/>
    <mergeCell ref="N30:O30"/>
    <mergeCell ref="N31:O31"/>
    <mergeCell ref="L37:M37"/>
    <mergeCell ref="L38:M38"/>
    <mergeCell ref="N20:O20"/>
    <mergeCell ref="N21:O21"/>
    <mergeCell ref="N22:O22"/>
    <mergeCell ref="N23:O23"/>
    <mergeCell ref="N24:O24"/>
    <mergeCell ref="N25:O25"/>
    <mergeCell ref="L34:M34"/>
    <mergeCell ref="L35:M35"/>
    <mergeCell ref="L36:M36"/>
    <mergeCell ref="L27:M27"/>
    <mergeCell ref="L28:M28"/>
    <mergeCell ref="L29:M29"/>
    <mergeCell ref="L30:M30"/>
    <mergeCell ref="L31:M31"/>
    <mergeCell ref="L32:M32"/>
    <mergeCell ref="J38:K38"/>
    <mergeCell ref="J39:K39"/>
    <mergeCell ref="J40:K40"/>
    <mergeCell ref="L12:M12"/>
    <mergeCell ref="L15:M15"/>
    <mergeCell ref="L16:M16"/>
    <mergeCell ref="L17:M17"/>
    <mergeCell ref="L18:M18"/>
    <mergeCell ref="L19:M19"/>
    <mergeCell ref="L20:M20"/>
    <mergeCell ref="J32:K32"/>
    <mergeCell ref="J33:K33"/>
    <mergeCell ref="J34:K34"/>
    <mergeCell ref="J35:K35"/>
    <mergeCell ref="J36:K36"/>
    <mergeCell ref="J37:K37"/>
    <mergeCell ref="J26:K26"/>
    <mergeCell ref="J27:K27"/>
    <mergeCell ref="J28:K28"/>
    <mergeCell ref="J29:K29"/>
    <mergeCell ref="J30:K30"/>
    <mergeCell ref="J31:K31"/>
    <mergeCell ref="L40:M40"/>
    <mergeCell ref="L33:M33"/>
    <mergeCell ref="H39:I39"/>
    <mergeCell ref="H40:I40"/>
    <mergeCell ref="J18:K18"/>
    <mergeCell ref="J19:K19"/>
    <mergeCell ref="J20:K20"/>
    <mergeCell ref="J21:K21"/>
    <mergeCell ref="J22:K22"/>
    <mergeCell ref="J23:K23"/>
    <mergeCell ref="J24:K24"/>
    <mergeCell ref="J25:K25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1:I21"/>
    <mergeCell ref="H22:I22"/>
    <mergeCell ref="F20:G20"/>
    <mergeCell ref="H23:I23"/>
    <mergeCell ref="H24:I24"/>
    <mergeCell ref="H25:I25"/>
    <mergeCell ref="H26:I26"/>
    <mergeCell ref="T11:U11"/>
    <mergeCell ref="H18:I18"/>
    <mergeCell ref="H19:I19"/>
    <mergeCell ref="H20:I20"/>
    <mergeCell ref="J12:K12"/>
    <mergeCell ref="J13:K13"/>
    <mergeCell ref="J14:K14"/>
    <mergeCell ref="J15:K15"/>
    <mergeCell ref="J16:K16"/>
    <mergeCell ref="J17:K17"/>
    <mergeCell ref="N12:O12"/>
    <mergeCell ref="N13:O13"/>
    <mergeCell ref="N14:O14"/>
    <mergeCell ref="N15:O15"/>
    <mergeCell ref="N16:O16"/>
    <mergeCell ref="N17:O17"/>
    <mergeCell ref="N18:O18"/>
    <mergeCell ref="N19:O19"/>
    <mergeCell ref="L21:M21"/>
    <mergeCell ref="L13:M13"/>
    <mergeCell ref="F37:G37"/>
    <mergeCell ref="F38:G38"/>
    <mergeCell ref="F39:G39"/>
    <mergeCell ref="F40:G40"/>
    <mergeCell ref="F11:G11"/>
    <mergeCell ref="H11:I11"/>
    <mergeCell ref="H12:I12"/>
    <mergeCell ref="H13:I13"/>
    <mergeCell ref="H14:I14"/>
    <mergeCell ref="H15:I15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9:G19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T9:U9"/>
    <mergeCell ref="H8:I8"/>
    <mergeCell ref="J8:K8"/>
    <mergeCell ref="J9:K9"/>
    <mergeCell ref="L9:Q9"/>
    <mergeCell ref="J10:K10"/>
    <mergeCell ref="L11:M11"/>
    <mergeCell ref="N11:O11"/>
    <mergeCell ref="D33:E33"/>
    <mergeCell ref="D21:E21"/>
    <mergeCell ref="D22:E22"/>
    <mergeCell ref="F21:G21"/>
    <mergeCell ref="F22:G22"/>
    <mergeCell ref="F23:G23"/>
    <mergeCell ref="F24:G24"/>
    <mergeCell ref="P11:Q11"/>
    <mergeCell ref="J11:K11"/>
    <mergeCell ref="F15:G15"/>
    <mergeCell ref="F16:G16"/>
    <mergeCell ref="F17:G17"/>
    <mergeCell ref="F18:G18"/>
    <mergeCell ref="H16:I16"/>
    <mergeCell ref="H17:I17"/>
    <mergeCell ref="L14:M14"/>
    <mergeCell ref="D26:E26"/>
    <mergeCell ref="B40:C40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B30:C30"/>
    <mergeCell ref="B31:C31"/>
    <mergeCell ref="B24:C24"/>
    <mergeCell ref="B25:C25"/>
    <mergeCell ref="B26:C26"/>
    <mergeCell ref="B27:C27"/>
    <mergeCell ref="B28:C28"/>
    <mergeCell ref="B17:C17"/>
    <mergeCell ref="B18:C18"/>
    <mergeCell ref="B19:C19"/>
    <mergeCell ref="D39:E39"/>
    <mergeCell ref="D40:E40"/>
    <mergeCell ref="D34:E34"/>
    <mergeCell ref="B39:C39"/>
    <mergeCell ref="B32:C32"/>
    <mergeCell ref="B33:C33"/>
    <mergeCell ref="B34:C34"/>
    <mergeCell ref="B35:C35"/>
    <mergeCell ref="B36:C36"/>
    <mergeCell ref="B14:C14"/>
    <mergeCell ref="F12:G12"/>
    <mergeCell ref="F13:G13"/>
    <mergeCell ref="F14:G14"/>
    <mergeCell ref="B12:C12"/>
    <mergeCell ref="B13:C13"/>
    <mergeCell ref="B20:C20"/>
    <mergeCell ref="B15:C15"/>
    <mergeCell ref="B29:C29"/>
    <mergeCell ref="B16:C16"/>
    <mergeCell ref="B21:C21"/>
    <mergeCell ref="B22:C22"/>
    <mergeCell ref="B23:C23"/>
    <mergeCell ref="B37:C37"/>
    <mergeCell ref="B38:C38"/>
    <mergeCell ref="D23:E23"/>
    <mergeCell ref="D24:E24"/>
    <mergeCell ref="D25:E25"/>
    <mergeCell ref="L8:Q8"/>
    <mergeCell ref="B8:E8"/>
    <mergeCell ref="B10:C10"/>
    <mergeCell ref="P10:Q10"/>
    <mergeCell ref="F9:G9"/>
    <mergeCell ref="H9:I9"/>
    <mergeCell ref="D11:E11"/>
    <mergeCell ref="B9:C9"/>
    <mergeCell ref="D9:E9"/>
    <mergeCell ref="D10:E10"/>
    <mergeCell ref="B11:C11"/>
    <mergeCell ref="H10:I10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0"/>
  <sheetViews>
    <sheetView topLeftCell="A19" workbookViewId="0">
      <selection activeCell="A23" sqref="A23"/>
    </sheetView>
  </sheetViews>
  <sheetFormatPr defaultRowHeight="12.75" x14ac:dyDescent="0.2"/>
  <cols>
    <col min="1" max="1" width="14.7109375" customWidth="1"/>
    <col min="2" max="2" width="17.140625" customWidth="1"/>
    <col min="3" max="3" width="47.85546875" bestFit="1" customWidth="1"/>
    <col min="4" max="4" width="11.85546875" bestFit="1" customWidth="1"/>
  </cols>
  <sheetData>
    <row r="1" spans="1:4" ht="15" x14ac:dyDescent="0.3">
      <c r="A1" s="1"/>
      <c r="B1" s="1"/>
      <c r="C1" s="1"/>
      <c r="D1" s="1"/>
    </row>
    <row r="2" spans="1:4" ht="15" x14ac:dyDescent="0.3">
      <c r="A2" s="1"/>
      <c r="B2" s="1"/>
      <c r="C2" s="1"/>
      <c r="D2" s="1"/>
    </row>
    <row r="3" spans="1:4" ht="15" x14ac:dyDescent="0.3">
      <c r="A3" s="1" t="s">
        <v>31</v>
      </c>
      <c r="B3" s="1"/>
      <c r="C3" s="3" t="str">
        <f>Voorblad!G24</f>
        <v>1 april 2020</v>
      </c>
    </row>
    <row r="4" spans="1:4" ht="15" x14ac:dyDescent="0.3">
      <c r="A4" s="1"/>
      <c r="B4" s="1"/>
      <c r="C4" s="1"/>
      <c r="D4" s="1"/>
    </row>
    <row r="5" spans="1:4" ht="15" x14ac:dyDescent="0.3">
      <c r="A5" s="1"/>
      <c r="B5" s="1"/>
      <c r="C5" s="1"/>
      <c r="D5" s="1"/>
    </row>
    <row r="6" spans="1:4" ht="15" x14ac:dyDescent="0.3">
      <c r="A6" s="49" t="s">
        <v>3</v>
      </c>
      <c r="B6" s="1" t="s">
        <v>0</v>
      </c>
      <c r="C6" s="1" t="s">
        <v>32</v>
      </c>
      <c r="D6" s="1"/>
    </row>
    <row r="7" spans="1:4" ht="15" x14ac:dyDescent="0.3">
      <c r="A7" s="49" t="s">
        <v>19</v>
      </c>
      <c r="B7" s="1" t="s">
        <v>17</v>
      </c>
      <c r="C7" s="1" t="s">
        <v>33</v>
      </c>
      <c r="D7" s="1"/>
    </row>
    <row r="8" spans="1:4" ht="15" x14ac:dyDescent="0.3">
      <c r="A8" s="49" t="s">
        <v>23</v>
      </c>
      <c r="B8" s="1" t="s">
        <v>34</v>
      </c>
      <c r="C8" s="1" t="s">
        <v>35</v>
      </c>
      <c r="D8" s="1"/>
    </row>
    <row r="9" spans="1:4" ht="15" x14ac:dyDescent="0.3">
      <c r="A9" s="49" t="s">
        <v>27</v>
      </c>
      <c r="B9" s="1" t="s">
        <v>25</v>
      </c>
      <c r="C9" s="1" t="s">
        <v>36</v>
      </c>
      <c r="D9" s="1"/>
    </row>
    <row r="10" spans="1:4" ht="15" x14ac:dyDescent="0.3">
      <c r="A10" s="49" t="s">
        <v>30</v>
      </c>
      <c r="B10" s="1" t="s">
        <v>37</v>
      </c>
      <c r="C10" s="1" t="s">
        <v>38</v>
      </c>
      <c r="D10" s="1"/>
    </row>
    <row r="11" spans="1:4" ht="15" x14ac:dyDescent="0.3">
      <c r="A11" s="49" t="s">
        <v>39</v>
      </c>
      <c r="B11" s="1" t="s">
        <v>40</v>
      </c>
      <c r="C11" s="1" t="s">
        <v>41</v>
      </c>
      <c r="D11" s="1"/>
    </row>
    <row r="12" spans="1:4" ht="15" x14ac:dyDescent="0.3">
      <c r="A12" s="49" t="s">
        <v>42</v>
      </c>
      <c r="B12" s="1" t="s">
        <v>43</v>
      </c>
      <c r="C12" s="1" t="s">
        <v>44</v>
      </c>
      <c r="D12" s="1"/>
    </row>
    <row r="13" spans="1:4" ht="15" x14ac:dyDescent="0.3">
      <c r="A13" s="49" t="s">
        <v>45</v>
      </c>
      <c r="B13" s="1" t="s">
        <v>46</v>
      </c>
      <c r="C13" s="1" t="s">
        <v>47</v>
      </c>
      <c r="D13" s="1"/>
    </row>
    <row r="14" spans="1:4" ht="15" x14ac:dyDescent="0.3">
      <c r="A14" s="49" t="s">
        <v>48</v>
      </c>
      <c r="B14" s="1" t="s">
        <v>49</v>
      </c>
      <c r="C14" s="1" t="s">
        <v>50</v>
      </c>
      <c r="D14" s="1"/>
    </row>
    <row r="15" spans="1:4" ht="15" x14ac:dyDescent="0.3">
      <c r="A15" s="49" t="s">
        <v>51</v>
      </c>
      <c r="B15" s="1" t="s">
        <v>52</v>
      </c>
      <c r="C15" s="1" t="s">
        <v>53</v>
      </c>
      <c r="D15" s="1"/>
    </row>
    <row r="16" spans="1:4" ht="15" x14ac:dyDescent="0.3">
      <c r="A16" s="49" t="s">
        <v>54</v>
      </c>
      <c r="B16" s="1" t="s">
        <v>55</v>
      </c>
      <c r="C16" s="1" t="s">
        <v>56</v>
      </c>
      <c r="D16" s="1"/>
    </row>
    <row r="17" spans="1:4" ht="15" x14ac:dyDescent="0.3">
      <c r="A17" s="49" t="s">
        <v>57</v>
      </c>
      <c r="B17" s="4" t="s">
        <v>58</v>
      </c>
      <c r="C17" s="1" t="s">
        <v>59</v>
      </c>
      <c r="D17" s="1"/>
    </row>
    <row r="18" spans="1:4" ht="15" x14ac:dyDescent="0.3">
      <c r="A18" s="49" t="s">
        <v>60</v>
      </c>
      <c r="B18" s="1" t="s">
        <v>61</v>
      </c>
      <c r="C18" s="1" t="s">
        <v>62</v>
      </c>
      <c r="D18" s="1"/>
    </row>
    <row r="19" spans="1:4" ht="15" x14ac:dyDescent="0.3">
      <c r="A19" s="49" t="s">
        <v>63</v>
      </c>
      <c r="B19" s="1" t="s">
        <v>64</v>
      </c>
      <c r="C19" s="1" t="s">
        <v>65</v>
      </c>
      <c r="D19" s="1"/>
    </row>
    <row r="20" spans="1:4" ht="15" x14ac:dyDescent="0.3">
      <c r="A20" s="49" t="s">
        <v>66</v>
      </c>
      <c r="B20" s="1" t="s">
        <v>67</v>
      </c>
      <c r="C20" s="1" t="s">
        <v>68</v>
      </c>
      <c r="D20" s="1"/>
    </row>
    <row r="21" spans="1:4" ht="15" x14ac:dyDescent="0.3">
      <c r="A21" s="49" t="s">
        <v>69</v>
      </c>
      <c r="B21" s="1" t="s">
        <v>70</v>
      </c>
      <c r="C21" s="1" t="s">
        <v>71</v>
      </c>
      <c r="D21" s="1"/>
    </row>
    <row r="22" spans="1:4" ht="15" x14ac:dyDescent="0.3">
      <c r="A22" s="49" t="s">
        <v>72</v>
      </c>
      <c r="B22" s="1" t="s">
        <v>73</v>
      </c>
      <c r="C22" s="1" t="s">
        <v>211</v>
      </c>
      <c r="D22" s="1"/>
    </row>
    <row r="23" spans="1:4" ht="15" x14ac:dyDescent="0.3">
      <c r="A23" s="49" t="s">
        <v>206</v>
      </c>
      <c r="B23" s="1" t="s">
        <v>209</v>
      </c>
      <c r="C23" s="1" t="s">
        <v>74</v>
      </c>
      <c r="D23" s="1"/>
    </row>
    <row r="24" spans="1:4" ht="15" x14ac:dyDescent="0.3">
      <c r="A24" s="49" t="s">
        <v>75</v>
      </c>
      <c r="B24" s="1" t="s">
        <v>76</v>
      </c>
      <c r="C24" s="1" t="s">
        <v>77</v>
      </c>
      <c r="D24" s="1"/>
    </row>
    <row r="25" spans="1:4" ht="15" x14ac:dyDescent="0.3">
      <c r="A25" s="49" t="s">
        <v>78</v>
      </c>
      <c r="B25" s="1" t="s">
        <v>79</v>
      </c>
      <c r="C25" s="1" t="s">
        <v>80</v>
      </c>
      <c r="D25" s="1"/>
    </row>
    <row r="26" spans="1:4" ht="15" x14ac:dyDescent="0.3">
      <c r="A26" s="49" t="s">
        <v>81</v>
      </c>
      <c r="B26" s="1" t="s">
        <v>82</v>
      </c>
      <c r="C26" s="1" t="s">
        <v>83</v>
      </c>
      <c r="D26" s="1"/>
    </row>
    <row r="27" spans="1:4" ht="15" x14ac:dyDescent="0.3">
      <c r="A27" s="49" t="s">
        <v>84</v>
      </c>
      <c r="B27" s="1" t="s">
        <v>85</v>
      </c>
      <c r="C27" s="1" t="s">
        <v>86</v>
      </c>
      <c r="D27" s="1"/>
    </row>
    <row r="28" spans="1:4" ht="15" x14ac:dyDescent="0.3">
      <c r="A28" s="49" t="s">
        <v>87</v>
      </c>
      <c r="B28" s="1" t="s">
        <v>88</v>
      </c>
      <c r="C28" s="1" t="s">
        <v>89</v>
      </c>
      <c r="D28" s="1"/>
    </row>
    <row r="29" spans="1:4" ht="15" x14ac:dyDescent="0.3">
      <c r="A29" s="49" t="s">
        <v>90</v>
      </c>
      <c r="B29" s="1" t="s">
        <v>91</v>
      </c>
      <c r="C29" s="1" t="s">
        <v>92</v>
      </c>
      <c r="D29" s="1"/>
    </row>
    <row r="30" spans="1:4" ht="15" x14ac:dyDescent="0.3">
      <c r="A30" s="49" t="s">
        <v>93</v>
      </c>
      <c r="B30" s="1" t="s">
        <v>94</v>
      </c>
      <c r="C30" s="1" t="s">
        <v>95</v>
      </c>
      <c r="D30" s="1"/>
    </row>
    <row r="31" spans="1:4" ht="15" x14ac:dyDescent="0.3">
      <c r="A31" s="49" t="s">
        <v>96</v>
      </c>
      <c r="B31" s="1" t="s">
        <v>97</v>
      </c>
      <c r="C31" s="1" t="s">
        <v>98</v>
      </c>
      <c r="D31" s="1"/>
    </row>
    <row r="32" spans="1:4" ht="15" x14ac:dyDescent="0.3">
      <c r="A32" s="49" t="s">
        <v>99</v>
      </c>
      <c r="B32" s="1" t="s">
        <v>61</v>
      </c>
      <c r="C32" s="1" t="s">
        <v>100</v>
      </c>
      <c r="D32" s="1"/>
    </row>
    <row r="33" spans="1:30" ht="15" x14ac:dyDescent="0.3">
      <c r="A33" s="1"/>
      <c r="B33" s="1"/>
      <c r="C33" s="49" t="s">
        <v>101</v>
      </c>
      <c r="D33" s="1"/>
    </row>
    <row r="34" spans="1:30" ht="15" x14ac:dyDescent="0.3">
      <c r="A34" s="1"/>
      <c r="B34" s="1"/>
      <c r="C34" s="49" t="s">
        <v>102</v>
      </c>
      <c r="D34" s="1"/>
    </row>
    <row r="35" spans="1:30" ht="15" x14ac:dyDescent="0.3">
      <c r="A35" s="1"/>
      <c r="B35" s="1"/>
      <c r="C35" s="49" t="s">
        <v>103</v>
      </c>
      <c r="D35" s="1"/>
    </row>
    <row r="40" spans="1:30" ht="15" x14ac:dyDescent="0.3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</sheetData>
  <phoneticPr fontId="0" type="noConversion"/>
  <hyperlinks>
    <hyperlink ref="A6" location="LOG4!A1" display="Barema 1"/>
    <hyperlink ref="A7" location="logcatII!A1" display="Barema 2"/>
    <hyperlink ref="A8" location="'log catIII'!A1" display="Barema 3"/>
    <hyperlink ref="A9" location="logcatIV!A1" display="Barema 4"/>
    <hyperlink ref="A10" location="logcatV!A1" display="Barema 5"/>
    <hyperlink ref="A11" location="LOG3!A1" display="Barema 6"/>
    <hyperlink ref="A12" location="'LOG3 (2)'!A1" display="Barema 7"/>
    <hyperlink ref="A13" location="LOG2!A1" display="Barema 8"/>
    <hyperlink ref="A14" location="ADM1!A1" display="Barema 9"/>
    <hyperlink ref="A15" location="ADM2!A1" display="Barema 10"/>
    <hyperlink ref="A16" location="ADMbhklII!A1" display="Barema 11"/>
    <hyperlink ref="A17" location="'MV2(Verz pers)'!A1" display="Barema 13"/>
    <hyperlink ref="A18" location="B2B!A1" display="Barema 15"/>
    <hyperlink ref="A19" location="B2A!A1" display="Barema 16"/>
    <hyperlink ref="A20" location="B1C!A1" display="Barema 17"/>
    <hyperlink ref="A21" location="'B1b(HO)'!A1" display="Barema 18"/>
    <hyperlink ref="A22" location="'B1a(OGr)'!A1" display="Barema 19"/>
    <hyperlink ref="A24" location="MV1!A1" display="Barema 20"/>
    <hyperlink ref="A25" location="'L1'!A1" display="Barema 21"/>
    <hyperlink ref="A26" location="'K5'!A1" display="Barema 22"/>
    <hyperlink ref="A27" location="'K3'!A1" display="Barema 23"/>
    <hyperlink ref="A28" location="'K2'!A1" display="Barema 24"/>
    <hyperlink ref="A29" location="'K1'!A1" display="Barema 25"/>
    <hyperlink ref="A30" location="'G1'!A1" display="Barema 26"/>
    <hyperlink ref="A31" location="GS!A1" display="Barema 27"/>
    <hyperlink ref="A32" location="ADL!A1" display="Barema 28"/>
    <hyperlink ref="C33" location="GEW!A1" display="Gewaarborgd inkomen"/>
    <hyperlink ref="C34" location="SUP!A1" display="Weddesupplementen  avonddienst/zaterdagprestaties"/>
    <hyperlink ref="C35" location="SUP!A1" display="Vergoeding vakantieverblijven"/>
    <hyperlink ref="A23" location="'B1a(OGr)BIS'!A1" display="Barema 19-BIS"/>
  </hyperlinks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="75" zoomScaleNormal="75" workbookViewId="0">
      <selection activeCell="F4" sqref="F4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16384" width="8.85546875" style="1"/>
  </cols>
  <sheetData>
    <row r="1" spans="1:21" ht="16.5" x14ac:dyDescent="0.3">
      <c r="A1" s="99" t="s">
        <v>208</v>
      </c>
      <c r="B1" s="99"/>
      <c r="C1" s="5"/>
      <c r="D1" s="5"/>
      <c r="G1" s="7"/>
      <c r="H1" s="7"/>
      <c r="N1" s="47" t="str">
        <f>Voorblad!G24</f>
        <v>1 april 2020</v>
      </c>
      <c r="Q1" s="8" t="s">
        <v>207</v>
      </c>
    </row>
    <row r="2" spans="1:21" ht="16.5" x14ac:dyDescent="0.3">
      <c r="A2" s="5"/>
      <c r="B2" s="5"/>
      <c r="C2" s="5"/>
      <c r="D2" s="5"/>
      <c r="E2" s="7"/>
      <c r="F2" s="7"/>
      <c r="G2" s="7"/>
      <c r="H2" s="7"/>
      <c r="Q2" s="8"/>
    </row>
    <row r="3" spans="1:21" ht="16.5" x14ac:dyDescent="0.3">
      <c r="A3" s="5"/>
      <c r="B3" s="5"/>
      <c r="C3" s="5"/>
      <c r="D3" s="5"/>
      <c r="E3" s="7">
        <v>331</v>
      </c>
      <c r="F3" s="7" t="s">
        <v>136</v>
      </c>
      <c r="G3" s="7"/>
      <c r="H3" s="7"/>
      <c r="K3" s="8"/>
      <c r="L3" s="7"/>
      <c r="Q3" s="8"/>
    </row>
    <row r="4" spans="1:21" ht="16.5" x14ac:dyDescent="0.3">
      <c r="A4" s="5"/>
      <c r="B4" s="5"/>
      <c r="C4" s="5"/>
      <c r="D4" s="5"/>
      <c r="E4" s="7"/>
      <c r="F4" s="7"/>
      <c r="G4" s="7"/>
      <c r="H4" s="7"/>
      <c r="Q4" s="8"/>
    </row>
    <row r="5" spans="1:21" ht="16.5" x14ac:dyDescent="0.3">
      <c r="A5" s="5"/>
      <c r="B5" s="5"/>
      <c r="C5" s="5"/>
      <c r="D5" s="5"/>
      <c r="E5" s="7"/>
      <c r="F5" s="7"/>
      <c r="G5" s="7"/>
      <c r="H5" s="7"/>
      <c r="Q5" s="8"/>
    </row>
    <row r="6" spans="1:21" ht="16.5" x14ac:dyDescent="0.3">
      <c r="A6" s="8"/>
      <c r="E6" s="7"/>
      <c r="F6" s="7"/>
      <c r="T6" s="1" t="s">
        <v>6</v>
      </c>
      <c r="U6" s="13">
        <f>Voorblad!D2</f>
        <v>1.3728</v>
      </c>
    </row>
    <row r="7" spans="1:21" ht="17.25" x14ac:dyDescent="0.35">
      <c r="A7" s="5"/>
      <c r="B7" s="5"/>
      <c r="C7" s="5"/>
      <c r="D7" s="5"/>
      <c r="E7" s="10"/>
      <c r="F7" s="11"/>
      <c r="G7" s="5"/>
      <c r="H7" s="5"/>
      <c r="Q7" s="8"/>
      <c r="U7" s="13"/>
    </row>
    <row r="8" spans="1:21" x14ac:dyDescent="0.3">
      <c r="A8" s="14"/>
      <c r="B8" s="83" t="s">
        <v>7</v>
      </c>
      <c r="C8" s="91"/>
      <c r="D8" s="91"/>
      <c r="E8" s="84"/>
      <c r="F8" s="15" t="s">
        <v>8</v>
      </c>
      <c r="G8" s="16"/>
      <c r="H8" s="83" t="s">
        <v>9</v>
      </c>
      <c r="I8" s="86"/>
      <c r="J8" s="83" t="s">
        <v>10</v>
      </c>
      <c r="K8" s="84"/>
      <c r="L8" s="83" t="s">
        <v>11</v>
      </c>
      <c r="M8" s="91"/>
      <c r="N8" s="91"/>
      <c r="O8" s="91"/>
      <c r="P8" s="91"/>
      <c r="Q8" s="84"/>
      <c r="R8" s="17" t="s">
        <v>12</v>
      </c>
      <c r="S8" s="17"/>
      <c r="T8" s="17"/>
      <c r="U8" s="16"/>
    </row>
    <row r="9" spans="1:21" x14ac:dyDescent="0.3">
      <c r="A9" s="18"/>
      <c r="B9" s="79">
        <v>1</v>
      </c>
      <c r="C9" s="80"/>
      <c r="D9" s="79"/>
      <c r="E9" s="80"/>
      <c r="F9" s="79"/>
      <c r="G9" s="80"/>
      <c r="H9" s="79"/>
      <c r="I9" s="80"/>
      <c r="J9" s="87" t="s">
        <v>13</v>
      </c>
      <c r="K9" s="80"/>
      <c r="L9" s="87" t="s">
        <v>14</v>
      </c>
      <c r="M9" s="88"/>
      <c r="N9" s="88"/>
      <c r="O9" s="88"/>
      <c r="P9" s="88"/>
      <c r="Q9" s="80"/>
      <c r="R9" s="19"/>
      <c r="S9" s="19"/>
      <c r="T9" s="85" t="s">
        <v>15</v>
      </c>
      <c r="U9" s="80"/>
    </row>
    <row r="10" spans="1:21" x14ac:dyDescent="0.3">
      <c r="A10" s="18"/>
      <c r="B10" s="92" t="s">
        <v>16</v>
      </c>
      <c r="C10" s="93"/>
      <c r="D10" s="81" t="str">
        <f>Voorblad!G24</f>
        <v>1 april 2020</v>
      </c>
      <c r="E10" s="82"/>
      <c r="F10" s="20" t="str">
        <f>D10</f>
        <v>1 april 2020</v>
      </c>
      <c r="G10" s="21"/>
      <c r="H10" s="89"/>
      <c r="I10" s="82"/>
      <c r="J10" s="89"/>
      <c r="K10" s="82"/>
      <c r="L10" s="22">
        <v>1</v>
      </c>
      <c r="M10" s="19"/>
      <c r="N10" s="23">
        <v>0.5</v>
      </c>
      <c r="O10" s="19"/>
      <c r="P10" s="94">
        <v>0.2</v>
      </c>
      <c r="Q10" s="93"/>
      <c r="R10" s="19" t="s">
        <v>9</v>
      </c>
      <c r="S10" s="19"/>
      <c r="T10" s="19"/>
      <c r="U10" s="24"/>
    </row>
    <row r="11" spans="1:21" x14ac:dyDescent="0.3">
      <c r="A11" s="18"/>
      <c r="B11" s="83"/>
      <c r="C11" s="84"/>
      <c r="D11" s="90"/>
      <c r="E11" s="86"/>
      <c r="F11" s="90"/>
      <c r="G11" s="86"/>
      <c r="H11" s="90"/>
      <c r="I11" s="86"/>
      <c r="J11" s="90"/>
      <c r="K11" s="86"/>
      <c r="L11" s="90"/>
      <c r="M11" s="86"/>
      <c r="N11" s="90"/>
      <c r="O11" s="86"/>
      <c r="P11" s="90"/>
      <c r="Q11" s="86"/>
      <c r="R11" s="14"/>
      <c r="S11" s="14"/>
      <c r="T11" s="90"/>
      <c r="U11" s="86"/>
    </row>
    <row r="12" spans="1:21" x14ac:dyDescent="0.3">
      <c r="A12" s="18">
        <v>0</v>
      </c>
      <c r="B12" s="74">
        <v>25843.61</v>
      </c>
      <c r="C12" s="75"/>
      <c r="D12" s="74">
        <f>B12*$U$6</f>
        <v>35478.107808000001</v>
      </c>
      <c r="E12" s="78">
        <f t="shared" ref="E12:E39" si="0">D12/40.3399</f>
        <v>879.47931968101068</v>
      </c>
      <c r="F12" s="74">
        <f t="shared" ref="F12:F39" si="1">B12/12*$U$6</f>
        <v>2956.5089840000001</v>
      </c>
      <c r="G12" s="78">
        <f t="shared" ref="G12:G39" si="2">F12/40.3399</f>
        <v>73.289943306750885</v>
      </c>
      <c r="H12" s="74">
        <f t="shared" ref="H12:H39" si="3">((B12&lt;19968.2)*913.03+(B12&gt;19968.2)*(B12&lt;20424.71)*(20424.71-B12+456.51)+(B12&gt;20424.71)*(B12&lt;22659.62)*456.51+(B12&gt;22659.62)*(B12&lt;23116.13)*(23116.13-B12))/12*$U$6</f>
        <v>0</v>
      </c>
      <c r="I12" s="78">
        <f t="shared" ref="I12:I39" si="4">H12/40.3399</f>
        <v>0</v>
      </c>
      <c r="J12" s="74">
        <f t="shared" ref="J12:J39" si="5">((B12&lt;19968.2)*456.51+(B12&gt;19968.2)*(B12&lt;20196.46)*(20196.46-B12+228.26)+(B12&gt;20196.46)*(B12&lt;22659.62)*228.26+(B12&gt;22659.62)*(B12&lt;22887.88)*(22887.88-B12))/12*$U$6</f>
        <v>0</v>
      </c>
      <c r="K12" s="78">
        <f t="shared" ref="K12:K39" si="6">J12/40.3399</f>
        <v>0</v>
      </c>
      <c r="L12" s="95">
        <f t="shared" ref="L12:L39" si="7">D12/1976</f>
        <v>17.954508000000001</v>
      </c>
      <c r="M12" s="96">
        <f t="shared" ref="M12:M39" si="8">L12/40.3399</f>
        <v>0.4450806273689325</v>
      </c>
      <c r="N12" s="95">
        <f t="shared" ref="N12:N39" si="9">L12/2</f>
        <v>8.9772540000000003</v>
      </c>
      <c r="O12" s="96">
        <f t="shared" ref="O12:O39" si="10">N12/40.3399</f>
        <v>0.22254031368446625</v>
      </c>
      <c r="P12" s="95">
        <f t="shared" ref="P12:P39" si="11">L12/5</f>
        <v>3.5909016</v>
      </c>
      <c r="Q12" s="96">
        <f t="shared" ref="Q12:Q39" si="12">P12/40.3399</f>
        <v>8.9016125473786498E-2</v>
      </c>
      <c r="R12" s="25">
        <f t="shared" ref="R12:R39" si="13">(F12+H12)/1976*12</f>
        <v>17.954508000000001</v>
      </c>
      <c r="S12" s="25">
        <f t="shared" ref="S12:S39" si="14">R12/40.3399</f>
        <v>0.4450806273689325</v>
      </c>
      <c r="T12" s="95">
        <f t="shared" ref="T12:T39" si="15">D12/2080</f>
        <v>17.056782600000002</v>
      </c>
      <c r="U12" s="96">
        <f t="shared" ref="U12:U39" si="16">T12/40.3399</f>
        <v>0.42282659600048589</v>
      </c>
    </row>
    <row r="13" spans="1:21" x14ac:dyDescent="0.3">
      <c r="A13" s="18">
        <f t="shared" ref="A13:A39" si="17">+A12+1</f>
        <v>1</v>
      </c>
      <c r="B13" s="74">
        <v>26228.910000000003</v>
      </c>
      <c r="C13" s="75"/>
      <c r="D13" s="74">
        <f t="shared" ref="D13:D39" si="18">B13*$U$6</f>
        <v>36007.047648000007</v>
      </c>
      <c r="E13" s="78">
        <f t="shared" si="0"/>
        <v>892.5913958140701</v>
      </c>
      <c r="F13" s="74">
        <f t="shared" si="1"/>
        <v>3000.5873040000006</v>
      </c>
      <c r="G13" s="78">
        <f t="shared" si="2"/>
        <v>74.382616317839179</v>
      </c>
      <c r="H13" s="74">
        <f t="shared" si="3"/>
        <v>0</v>
      </c>
      <c r="I13" s="78">
        <f t="shared" si="4"/>
        <v>0</v>
      </c>
      <c r="J13" s="74">
        <f t="shared" si="5"/>
        <v>0</v>
      </c>
      <c r="K13" s="78">
        <f t="shared" si="6"/>
        <v>0</v>
      </c>
      <c r="L13" s="95">
        <f t="shared" si="7"/>
        <v>18.222190105263163</v>
      </c>
      <c r="M13" s="96">
        <f t="shared" si="8"/>
        <v>0.45171629342817315</v>
      </c>
      <c r="N13" s="95">
        <f t="shared" si="9"/>
        <v>9.1110950526315815</v>
      </c>
      <c r="O13" s="96">
        <f t="shared" si="10"/>
        <v>0.22585814671408658</v>
      </c>
      <c r="P13" s="95">
        <f t="shared" si="11"/>
        <v>3.6444380210526326</v>
      </c>
      <c r="Q13" s="96">
        <f t="shared" si="12"/>
        <v>9.0343258685634628E-2</v>
      </c>
      <c r="R13" s="25">
        <f t="shared" si="13"/>
        <v>18.222190105263159</v>
      </c>
      <c r="S13" s="25">
        <f t="shared" si="14"/>
        <v>0.4517162934281731</v>
      </c>
      <c r="T13" s="95">
        <f t="shared" si="15"/>
        <v>17.311080600000004</v>
      </c>
      <c r="U13" s="96">
        <f t="shared" si="16"/>
        <v>0.42913047875676447</v>
      </c>
    </row>
    <row r="14" spans="1:21" x14ac:dyDescent="0.3">
      <c r="A14" s="18">
        <f t="shared" si="17"/>
        <v>2</v>
      </c>
      <c r="B14" s="74">
        <v>26613.83</v>
      </c>
      <c r="C14" s="75"/>
      <c r="D14" s="74">
        <f t="shared" si="18"/>
        <v>36535.465824000006</v>
      </c>
      <c r="E14" s="78">
        <f t="shared" si="0"/>
        <v>905.69054023435865</v>
      </c>
      <c r="F14" s="74">
        <f t="shared" si="1"/>
        <v>3044.6221519999999</v>
      </c>
      <c r="G14" s="78">
        <f t="shared" si="2"/>
        <v>75.47421168619654</v>
      </c>
      <c r="H14" s="74">
        <f t="shared" si="3"/>
        <v>0</v>
      </c>
      <c r="I14" s="78">
        <f t="shared" si="4"/>
        <v>0</v>
      </c>
      <c r="J14" s="74">
        <f t="shared" si="5"/>
        <v>0</v>
      </c>
      <c r="K14" s="78">
        <f t="shared" si="6"/>
        <v>0</v>
      </c>
      <c r="L14" s="95">
        <f t="shared" si="7"/>
        <v>18.48960821052632</v>
      </c>
      <c r="M14" s="96">
        <f t="shared" si="8"/>
        <v>0.45834541509835969</v>
      </c>
      <c r="N14" s="95">
        <f t="shared" si="9"/>
        <v>9.2448041052631602</v>
      </c>
      <c r="O14" s="96">
        <f t="shared" si="10"/>
        <v>0.22917270754917984</v>
      </c>
      <c r="P14" s="95">
        <f t="shared" si="11"/>
        <v>3.6979216421052641</v>
      </c>
      <c r="Q14" s="96">
        <f t="shared" si="12"/>
        <v>9.1669083019671943E-2</v>
      </c>
      <c r="R14" s="25">
        <f t="shared" si="13"/>
        <v>18.489608210526313</v>
      </c>
      <c r="S14" s="25">
        <f t="shared" si="14"/>
        <v>0.45834541509835952</v>
      </c>
      <c r="T14" s="95">
        <f t="shared" si="15"/>
        <v>17.565127800000003</v>
      </c>
      <c r="U14" s="96">
        <f t="shared" si="16"/>
        <v>0.43542814434344168</v>
      </c>
    </row>
    <row r="15" spans="1:21" x14ac:dyDescent="0.3">
      <c r="A15" s="18">
        <f t="shared" si="17"/>
        <v>3</v>
      </c>
      <c r="B15" s="74">
        <v>26999.140000000003</v>
      </c>
      <c r="C15" s="75"/>
      <c r="D15" s="74">
        <f t="shared" si="18"/>
        <v>37064.419392000003</v>
      </c>
      <c r="E15" s="78">
        <f t="shared" si="0"/>
        <v>918.80295667564872</v>
      </c>
      <c r="F15" s="74">
        <f t="shared" si="1"/>
        <v>3088.7016160000007</v>
      </c>
      <c r="G15" s="78">
        <f t="shared" si="2"/>
        <v>76.566913056304074</v>
      </c>
      <c r="H15" s="74">
        <f t="shared" si="3"/>
        <v>0</v>
      </c>
      <c r="I15" s="78">
        <f t="shared" si="4"/>
        <v>0</v>
      </c>
      <c r="J15" s="74">
        <f t="shared" si="5"/>
        <v>0</v>
      </c>
      <c r="K15" s="78">
        <f t="shared" si="6"/>
        <v>0</v>
      </c>
      <c r="L15" s="95">
        <f t="shared" si="7"/>
        <v>18.757297263157895</v>
      </c>
      <c r="M15" s="96">
        <f t="shared" si="8"/>
        <v>0.46498125337836471</v>
      </c>
      <c r="N15" s="95">
        <f t="shared" si="9"/>
        <v>9.3786486315789475</v>
      </c>
      <c r="O15" s="96">
        <f t="shared" si="10"/>
        <v>0.23249062668918236</v>
      </c>
      <c r="P15" s="95">
        <f t="shared" si="11"/>
        <v>3.751459452631579</v>
      </c>
      <c r="Q15" s="96">
        <f t="shared" si="12"/>
        <v>9.2996250675672937E-2</v>
      </c>
      <c r="R15" s="25">
        <f t="shared" si="13"/>
        <v>18.757297263157902</v>
      </c>
      <c r="S15" s="25">
        <f t="shared" si="14"/>
        <v>0.46498125337836488</v>
      </c>
      <c r="T15" s="95">
        <f t="shared" si="15"/>
        <v>17.8194324</v>
      </c>
      <c r="U15" s="96">
        <f t="shared" si="16"/>
        <v>0.44173219070944647</v>
      </c>
    </row>
    <row r="16" spans="1:21" x14ac:dyDescent="0.3">
      <c r="A16" s="18">
        <f t="shared" si="17"/>
        <v>4</v>
      </c>
      <c r="B16" s="74">
        <v>26999.140000000003</v>
      </c>
      <c r="C16" s="75"/>
      <c r="D16" s="74">
        <f t="shared" si="18"/>
        <v>37064.419392000003</v>
      </c>
      <c r="E16" s="78">
        <f t="shared" si="0"/>
        <v>918.80295667564872</v>
      </c>
      <c r="F16" s="74">
        <f t="shared" si="1"/>
        <v>3088.7016160000007</v>
      </c>
      <c r="G16" s="78">
        <f t="shared" si="2"/>
        <v>76.566913056304074</v>
      </c>
      <c r="H16" s="74">
        <f t="shared" si="3"/>
        <v>0</v>
      </c>
      <c r="I16" s="78">
        <f t="shared" si="4"/>
        <v>0</v>
      </c>
      <c r="J16" s="74">
        <f t="shared" si="5"/>
        <v>0</v>
      </c>
      <c r="K16" s="78">
        <f t="shared" si="6"/>
        <v>0</v>
      </c>
      <c r="L16" s="95">
        <f t="shared" si="7"/>
        <v>18.757297263157895</v>
      </c>
      <c r="M16" s="96">
        <f t="shared" si="8"/>
        <v>0.46498125337836471</v>
      </c>
      <c r="N16" s="95">
        <f t="shared" si="9"/>
        <v>9.3786486315789475</v>
      </c>
      <c r="O16" s="96">
        <f t="shared" si="10"/>
        <v>0.23249062668918236</v>
      </c>
      <c r="P16" s="95">
        <f t="shared" si="11"/>
        <v>3.751459452631579</v>
      </c>
      <c r="Q16" s="96">
        <f t="shared" si="12"/>
        <v>9.2996250675672937E-2</v>
      </c>
      <c r="R16" s="25">
        <f t="shared" si="13"/>
        <v>18.757297263157902</v>
      </c>
      <c r="S16" s="25">
        <f t="shared" si="14"/>
        <v>0.46498125337836488</v>
      </c>
      <c r="T16" s="95">
        <f t="shared" si="15"/>
        <v>17.8194324</v>
      </c>
      <c r="U16" s="96">
        <f t="shared" si="16"/>
        <v>0.44173219070944647</v>
      </c>
    </row>
    <row r="17" spans="1:21" x14ac:dyDescent="0.3">
      <c r="A17" s="18">
        <f t="shared" si="17"/>
        <v>5</v>
      </c>
      <c r="B17" s="74">
        <v>27659.480000000003</v>
      </c>
      <c r="C17" s="75"/>
      <c r="D17" s="74">
        <f t="shared" si="18"/>
        <v>37970.934144000006</v>
      </c>
      <c r="E17" s="78">
        <f t="shared" si="0"/>
        <v>941.27487038887068</v>
      </c>
      <c r="F17" s="74">
        <f t="shared" si="1"/>
        <v>3164.2445120000002</v>
      </c>
      <c r="G17" s="78">
        <f t="shared" si="2"/>
        <v>78.43957253240589</v>
      </c>
      <c r="H17" s="74">
        <f t="shared" si="3"/>
        <v>0</v>
      </c>
      <c r="I17" s="78">
        <f t="shared" si="4"/>
        <v>0</v>
      </c>
      <c r="J17" s="74">
        <f t="shared" si="5"/>
        <v>0</v>
      </c>
      <c r="K17" s="78">
        <f t="shared" si="6"/>
        <v>0</v>
      </c>
      <c r="L17" s="95">
        <f t="shared" si="7"/>
        <v>19.216059789473686</v>
      </c>
      <c r="M17" s="96">
        <f t="shared" si="8"/>
        <v>0.47635367934659445</v>
      </c>
      <c r="N17" s="95">
        <f t="shared" si="9"/>
        <v>9.608029894736843</v>
      </c>
      <c r="O17" s="96">
        <f t="shared" si="10"/>
        <v>0.23817683967329722</v>
      </c>
      <c r="P17" s="95">
        <f t="shared" si="11"/>
        <v>3.843211957894737</v>
      </c>
      <c r="Q17" s="96">
        <f t="shared" si="12"/>
        <v>9.527073586931889E-2</v>
      </c>
      <c r="R17" s="25">
        <f t="shared" si="13"/>
        <v>19.216059789473686</v>
      </c>
      <c r="S17" s="25">
        <f t="shared" si="14"/>
        <v>0.47635367934659445</v>
      </c>
      <c r="T17" s="95">
        <f t="shared" si="15"/>
        <v>18.255256800000002</v>
      </c>
      <c r="U17" s="96">
        <f t="shared" si="16"/>
        <v>0.45253599537926475</v>
      </c>
    </row>
    <row r="18" spans="1:21" x14ac:dyDescent="0.3">
      <c r="A18" s="18">
        <f t="shared" si="17"/>
        <v>6</v>
      </c>
      <c r="B18" s="74">
        <v>27659.480000000003</v>
      </c>
      <c r="C18" s="75"/>
      <c r="D18" s="74">
        <f t="shared" si="18"/>
        <v>37970.934144000006</v>
      </c>
      <c r="E18" s="78">
        <f t="shared" si="0"/>
        <v>941.27487038887068</v>
      </c>
      <c r="F18" s="74">
        <f t="shared" si="1"/>
        <v>3164.2445120000002</v>
      </c>
      <c r="G18" s="78">
        <f t="shared" si="2"/>
        <v>78.43957253240589</v>
      </c>
      <c r="H18" s="74">
        <f t="shared" si="3"/>
        <v>0</v>
      </c>
      <c r="I18" s="78">
        <f t="shared" si="4"/>
        <v>0</v>
      </c>
      <c r="J18" s="74">
        <f t="shared" si="5"/>
        <v>0</v>
      </c>
      <c r="K18" s="78">
        <f t="shared" si="6"/>
        <v>0</v>
      </c>
      <c r="L18" s="95">
        <f t="shared" si="7"/>
        <v>19.216059789473686</v>
      </c>
      <c r="M18" s="96">
        <f t="shared" si="8"/>
        <v>0.47635367934659445</v>
      </c>
      <c r="N18" s="95">
        <f t="shared" si="9"/>
        <v>9.608029894736843</v>
      </c>
      <c r="O18" s="96">
        <f t="shared" si="10"/>
        <v>0.23817683967329722</v>
      </c>
      <c r="P18" s="95">
        <f t="shared" si="11"/>
        <v>3.843211957894737</v>
      </c>
      <c r="Q18" s="96">
        <f t="shared" si="12"/>
        <v>9.527073586931889E-2</v>
      </c>
      <c r="R18" s="25">
        <f t="shared" si="13"/>
        <v>19.216059789473686</v>
      </c>
      <c r="S18" s="25">
        <f t="shared" si="14"/>
        <v>0.47635367934659445</v>
      </c>
      <c r="T18" s="95">
        <f t="shared" si="15"/>
        <v>18.255256800000002</v>
      </c>
      <c r="U18" s="96">
        <f t="shared" si="16"/>
        <v>0.45253599537926475</v>
      </c>
    </row>
    <row r="19" spans="1:21" x14ac:dyDescent="0.3">
      <c r="A19" s="18">
        <f t="shared" si="17"/>
        <v>7</v>
      </c>
      <c r="B19" s="74">
        <v>28319.850000000002</v>
      </c>
      <c r="C19" s="75"/>
      <c r="D19" s="74">
        <f t="shared" si="18"/>
        <v>38877.490080000003</v>
      </c>
      <c r="E19" s="78">
        <f t="shared" si="0"/>
        <v>963.74780502678493</v>
      </c>
      <c r="F19" s="74">
        <f t="shared" si="1"/>
        <v>3239.7908400000001</v>
      </c>
      <c r="G19" s="78">
        <f t="shared" si="2"/>
        <v>80.312317085565411</v>
      </c>
      <c r="H19" s="74">
        <f t="shared" si="3"/>
        <v>0</v>
      </c>
      <c r="I19" s="78">
        <f t="shared" si="4"/>
        <v>0</v>
      </c>
      <c r="J19" s="74">
        <f t="shared" si="5"/>
        <v>0</v>
      </c>
      <c r="K19" s="78">
        <f t="shared" si="6"/>
        <v>0</v>
      </c>
      <c r="L19" s="95">
        <f t="shared" si="7"/>
        <v>19.674843157894738</v>
      </c>
      <c r="M19" s="96">
        <f t="shared" si="8"/>
        <v>0.48772662197711791</v>
      </c>
      <c r="N19" s="95">
        <f t="shared" si="9"/>
        <v>9.8374215789473691</v>
      </c>
      <c r="O19" s="96">
        <f t="shared" si="10"/>
        <v>0.24386331098855896</v>
      </c>
      <c r="P19" s="95">
        <f t="shared" si="11"/>
        <v>3.9349686315789478</v>
      </c>
      <c r="Q19" s="96">
        <f t="shared" si="12"/>
        <v>9.7545324395423585E-2</v>
      </c>
      <c r="R19" s="25">
        <f t="shared" si="13"/>
        <v>19.674843157894738</v>
      </c>
      <c r="S19" s="25">
        <f t="shared" si="14"/>
        <v>0.48772662197711791</v>
      </c>
      <c r="T19" s="95">
        <f t="shared" si="15"/>
        <v>18.691101000000003</v>
      </c>
      <c r="U19" s="96">
        <f t="shared" si="16"/>
        <v>0.46334029087826206</v>
      </c>
    </row>
    <row r="20" spans="1:21" x14ac:dyDescent="0.3">
      <c r="A20" s="18">
        <f t="shared" si="17"/>
        <v>8</v>
      </c>
      <c r="B20" s="74">
        <v>28923.06</v>
      </c>
      <c r="C20" s="75"/>
      <c r="D20" s="74">
        <f t="shared" si="18"/>
        <v>39705.576767999999</v>
      </c>
      <c r="E20" s="78">
        <f t="shared" si="0"/>
        <v>984.27553781739664</v>
      </c>
      <c r="F20" s="74">
        <f t="shared" si="1"/>
        <v>3308.7980640000001</v>
      </c>
      <c r="G20" s="78">
        <f t="shared" si="2"/>
        <v>82.022961484783053</v>
      </c>
      <c r="H20" s="74">
        <f t="shared" si="3"/>
        <v>0</v>
      </c>
      <c r="I20" s="78">
        <f t="shared" si="4"/>
        <v>0</v>
      </c>
      <c r="J20" s="74">
        <f t="shared" si="5"/>
        <v>0</v>
      </c>
      <c r="K20" s="78">
        <f t="shared" si="6"/>
        <v>0</v>
      </c>
      <c r="L20" s="95">
        <f t="shared" si="7"/>
        <v>20.093915368421051</v>
      </c>
      <c r="M20" s="96">
        <f t="shared" si="8"/>
        <v>0.49811515071730594</v>
      </c>
      <c r="N20" s="95">
        <f t="shared" si="9"/>
        <v>10.046957684210525</v>
      </c>
      <c r="O20" s="96">
        <f t="shared" si="10"/>
        <v>0.24905757535865297</v>
      </c>
      <c r="P20" s="95">
        <f t="shared" si="11"/>
        <v>4.0187830736842098</v>
      </c>
      <c r="Q20" s="96">
        <f t="shared" si="12"/>
        <v>9.9623030143461189E-2</v>
      </c>
      <c r="R20" s="25">
        <f t="shared" si="13"/>
        <v>20.093915368421055</v>
      </c>
      <c r="S20" s="25">
        <f t="shared" si="14"/>
        <v>0.49811515071730605</v>
      </c>
      <c r="T20" s="95">
        <f t="shared" si="15"/>
        <v>19.0892196</v>
      </c>
      <c r="U20" s="96">
        <f t="shared" si="16"/>
        <v>0.47320939318144073</v>
      </c>
    </row>
    <row r="21" spans="1:21" x14ac:dyDescent="0.3">
      <c r="A21" s="18">
        <f t="shared" si="17"/>
        <v>9</v>
      </c>
      <c r="B21" s="74">
        <v>28980.190000000002</v>
      </c>
      <c r="C21" s="75"/>
      <c r="D21" s="74">
        <f t="shared" si="18"/>
        <v>39784.004832000006</v>
      </c>
      <c r="E21" s="78">
        <f t="shared" si="0"/>
        <v>986.2197187400069</v>
      </c>
      <c r="F21" s="74">
        <f t="shared" si="1"/>
        <v>3315.333736</v>
      </c>
      <c r="G21" s="78">
        <f t="shared" si="2"/>
        <v>82.184976561667227</v>
      </c>
      <c r="H21" s="74">
        <f t="shared" si="3"/>
        <v>0</v>
      </c>
      <c r="I21" s="78">
        <f t="shared" si="4"/>
        <v>0</v>
      </c>
      <c r="J21" s="74">
        <f t="shared" si="5"/>
        <v>0</v>
      </c>
      <c r="K21" s="78">
        <f t="shared" si="6"/>
        <v>0</v>
      </c>
      <c r="L21" s="95">
        <f t="shared" si="7"/>
        <v>20.133605684210529</v>
      </c>
      <c r="M21" s="96">
        <f t="shared" si="8"/>
        <v>0.49909904794534765</v>
      </c>
      <c r="N21" s="95">
        <f t="shared" si="9"/>
        <v>10.066802842105265</v>
      </c>
      <c r="O21" s="96">
        <f t="shared" si="10"/>
        <v>0.24954952397267383</v>
      </c>
      <c r="P21" s="95">
        <f t="shared" si="11"/>
        <v>4.0267211368421059</v>
      </c>
      <c r="Q21" s="96">
        <f t="shared" si="12"/>
        <v>9.9819809589069525E-2</v>
      </c>
      <c r="R21" s="25">
        <f t="shared" si="13"/>
        <v>20.133605684210526</v>
      </c>
      <c r="S21" s="25">
        <f t="shared" si="14"/>
        <v>0.49909904794534754</v>
      </c>
      <c r="T21" s="95">
        <f t="shared" si="15"/>
        <v>19.126925400000005</v>
      </c>
      <c r="U21" s="96">
        <f t="shared" si="16"/>
        <v>0.47414409554808029</v>
      </c>
    </row>
    <row r="22" spans="1:21" x14ac:dyDescent="0.3">
      <c r="A22" s="18">
        <f t="shared" si="17"/>
        <v>10</v>
      </c>
      <c r="B22" s="74">
        <v>30199.070000000003</v>
      </c>
      <c r="C22" s="75"/>
      <c r="D22" s="74">
        <f t="shared" si="18"/>
        <v>41457.283296000009</v>
      </c>
      <c r="E22" s="78">
        <f t="shared" si="0"/>
        <v>1027.6992083768182</v>
      </c>
      <c r="F22" s="74">
        <f t="shared" si="1"/>
        <v>3454.7736080000004</v>
      </c>
      <c r="G22" s="78">
        <f t="shared" si="2"/>
        <v>85.641600698068174</v>
      </c>
      <c r="H22" s="74">
        <f t="shared" si="3"/>
        <v>0</v>
      </c>
      <c r="I22" s="78">
        <f t="shared" si="4"/>
        <v>0</v>
      </c>
      <c r="J22" s="74">
        <f t="shared" si="5"/>
        <v>0</v>
      </c>
      <c r="K22" s="78">
        <f t="shared" si="6"/>
        <v>0</v>
      </c>
      <c r="L22" s="95">
        <f t="shared" si="7"/>
        <v>20.980406526315793</v>
      </c>
      <c r="M22" s="96">
        <f t="shared" si="8"/>
        <v>0.52009069249838979</v>
      </c>
      <c r="N22" s="95">
        <f t="shared" si="9"/>
        <v>10.490203263157897</v>
      </c>
      <c r="O22" s="96">
        <f t="shared" si="10"/>
        <v>0.2600453462491949</v>
      </c>
      <c r="P22" s="95">
        <f t="shared" si="11"/>
        <v>4.1960813052631583</v>
      </c>
      <c r="Q22" s="96">
        <f t="shared" si="12"/>
        <v>0.10401813849967795</v>
      </c>
      <c r="R22" s="25">
        <f t="shared" si="13"/>
        <v>20.98040652631579</v>
      </c>
      <c r="S22" s="25">
        <f t="shared" si="14"/>
        <v>0.52009069249838968</v>
      </c>
      <c r="T22" s="95">
        <f t="shared" si="15"/>
        <v>19.931386200000006</v>
      </c>
      <c r="U22" s="96">
        <f t="shared" si="16"/>
        <v>0.49408615787347032</v>
      </c>
    </row>
    <row r="23" spans="1:21" x14ac:dyDescent="0.3">
      <c r="A23" s="18">
        <f t="shared" si="17"/>
        <v>11</v>
      </c>
      <c r="B23" s="74">
        <v>30207.120000000003</v>
      </c>
      <c r="C23" s="75"/>
      <c r="D23" s="74">
        <f t="shared" si="18"/>
        <v>41468.334336000007</v>
      </c>
      <c r="E23" s="78">
        <f t="shared" si="0"/>
        <v>1027.9731565026191</v>
      </c>
      <c r="F23" s="74">
        <f t="shared" si="1"/>
        <v>3455.6945280000004</v>
      </c>
      <c r="G23" s="78">
        <f t="shared" si="2"/>
        <v>85.664429708551594</v>
      </c>
      <c r="H23" s="74">
        <f t="shared" si="3"/>
        <v>0</v>
      </c>
      <c r="I23" s="78">
        <f t="shared" si="4"/>
        <v>0</v>
      </c>
      <c r="J23" s="74">
        <f t="shared" si="5"/>
        <v>0</v>
      </c>
      <c r="K23" s="78">
        <f t="shared" si="6"/>
        <v>0</v>
      </c>
      <c r="L23" s="95">
        <f t="shared" si="7"/>
        <v>20.985999157894742</v>
      </c>
      <c r="M23" s="96">
        <f t="shared" si="8"/>
        <v>0.52022933021387618</v>
      </c>
      <c r="N23" s="95">
        <f t="shared" si="9"/>
        <v>10.492999578947371</v>
      </c>
      <c r="O23" s="96">
        <f t="shared" si="10"/>
        <v>0.26011466510693809</v>
      </c>
      <c r="P23" s="95">
        <f t="shared" si="11"/>
        <v>4.1971998315789483</v>
      </c>
      <c r="Q23" s="96">
        <f t="shared" si="12"/>
        <v>0.10404586604277523</v>
      </c>
      <c r="R23" s="25">
        <f t="shared" si="13"/>
        <v>20.985999157894739</v>
      </c>
      <c r="S23" s="25">
        <f t="shared" si="14"/>
        <v>0.52022933021387607</v>
      </c>
      <c r="T23" s="95">
        <f t="shared" si="15"/>
        <v>19.936699200000003</v>
      </c>
      <c r="U23" s="96">
        <f t="shared" si="16"/>
        <v>0.49421786370318227</v>
      </c>
    </row>
    <row r="24" spans="1:21" x14ac:dyDescent="0.3">
      <c r="A24" s="18">
        <f t="shared" si="17"/>
        <v>12</v>
      </c>
      <c r="B24" s="74">
        <v>31475.040000000001</v>
      </c>
      <c r="C24" s="75"/>
      <c r="D24" s="74">
        <f t="shared" si="18"/>
        <v>43208.934912000004</v>
      </c>
      <c r="E24" s="78">
        <f t="shared" si="0"/>
        <v>1071.1215177033162</v>
      </c>
      <c r="F24" s="74">
        <f t="shared" si="1"/>
        <v>3600.7445760000001</v>
      </c>
      <c r="G24" s="78">
        <f t="shared" si="2"/>
        <v>89.260126475276337</v>
      </c>
      <c r="H24" s="74">
        <f t="shared" si="3"/>
        <v>0</v>
      </c>
      <c r="I24" s="78">
        <f t="shared" si="4"/>
        <v>0</v>
      </c>
      <c r="J24" s="74">
        <f t="shared" si="5"/>
        <v>0</v>
      </c>
      <c r="K24" s="78">
        <f t="shared" si="6"/>
        <v>0</v>
      </c>
      <c r="L24" s="95">
        <f t="shared" si="7"/>
        <v>21.866869894736844</v>
      </c>
      <c r="M24" s="96">
        <f t="shared" si="8"/>
        <v>0.54206554539641505</v>
      </c>
      <c r="N24" s="95">
        <f t="shared" si="9"/>
        <v>10.933434947368422</v>
      </c>
      <c r="O24" s="96">
        <f t="shared" si="10"/>
        <v>0.27103277269820752</v>
      </c>
      <c r="P24" s="95">
        <f t="shared" si="11"/>
        <v>4.3733739789473685</v>
      </c>
      <c r="Q24" s="96">
        <f t="shared" si="12"/>
        <v>0.108413109079283</v>
      </c>
      <c r="R24" s="25">
        <f t="shared" si="13"/>
        <v>21.866869894736841</v>
      </c>
      <c r="S24" s="25">
        <f t="shared" si="14"/>
        <v>0.54206554539641494</v>
      </c>
      <c r="T24" s="95">
        <f t="shared" si="15"/>
        <v>20.773526400000002</v>
      </c>
      <c r="U24" s="96">
        <f t="shared" si="16"/>
        <v>0.51496226812659429</v>
      </c>
    </row>
    <row r="25" spans="1:21" x14ac:dyDescent="0.3">
      <c r="A25" s="18">
        <f t="shared" si="17"/>
        <v>13</v>
      </c>
      <c r="B25" s="74">
        <v>31483.13</v>
      </c>
      <c r="C25" s="75"/>
      <c r="D25" s="74">
        <f t="shared" si="18"/>
        <v>43220.040864000002</v>
      </c>
      <c r="E25" s="78">
        <f t="shared" si="0"/>
        <v>1071.3968270620403</v>
      </c>
      <c r="F25" s="74">
        <f t="shared" si="1"/>
        <v>3601.6700720000003</v>
      </c>
      <c r="G25" s="78">
        <f t="shared" si="2"/>
        <v>89.283068921836701</v>
      </c>
      <c r="H25" s="74">
        <f t="shared" si="3"/>
        <v>0</v>
      </c>
      <c r="I25" s="78">
        <f t="shared" si="4"/>
        <v>0</v>
      </c>
      <c r="J25" s="74">
        <f t="shared" si="5"/>
        <v>0</v>
      </c>
      <c r="K25" s="78">
        <f t="shared" si="6"/>
        <v>0</v>
      </c>
      <c r="L25" s="95">
        <f t="shared" si="7"/>
        <v>21.872490315789474</v>
      </c>
      <c r="M25" s="96">
        <f t="shared" si="8"/>
        <v>0.5422048719949597</v>
      </c>
      <c r="N25" s="95">
        <f t="shared" si="9"/>
        <v>10.936245157894737</v>
      </c>
      <c r="O25" s="96">
        <f t="shared" si="10"/>
        <v>0.27110243599747985</v>
      </c>
      <c r="P25" s="95">
        <f t="shared" si="11"/>
        <v>4.3744980631578949</v>
      </c>
      <c r="Q25" s="96">
        <f t="shared" si="12"/>
        <v>0.10844097439899193</v>
      </c>
      <c r="R25" s="25">
        <f t="shared" si="13"/>
        <v>21.872490315789477</v>
      </c>
      <c r="S25" s="25">
        <f t="shared" si="14"/>
        <v>0.54220487199495981</v>
      </c>
      <c r="T25" s="95">
        <f t="shared" si="15"/>
        <v>20.778865800000002</v>
      </c>
      <c r="U25" s="96">
        <f t="shared" si="16"/>
        <v>0.5150946283952117</v>
      </c>
    </row>
    <row r="26" spans="1:21" x14ac:dyDescent="0.3">
      <c r="A26" s="18">
        <f t="shared" si="17"/>
        <v>14</v>
      </c>
      <c r="B26" s="74">
        <v>32751.050000000003</v>
      </c>
      <c r="C26" s="75"/>
      <c r="D26" s="74">
        <f t="shared" si="18"/>
        <v>44960.641440000007</v>
      </c>
      <c r="E26" s="78">
        <f t="shared" si="0"/>
        <v>1114.5451882627376</v>
      </c>
      <c r="F26" s="74">
        <f t="shared" si="1"/>
        <v>3746.7201200000004</v>
      </c>
      <c r="G26" s="78">
        <f t="shared" si="2"/>
        <v>92.878765688561458</v>
      </c>
      <c r="H26" s="74">
        <f t="shared" si="3"/>
        <v>0</v>
      </c>
      <c r="I26" s="78">
        <f t="shared" si="4"/>
        <v>0</v>
      </c>
      <c r="J26" s="74">
        <f t="shared" si="5"/>
        <v>0</v>
      </c>
      <c r="K26" s="78">
        <f t="shared" si="6"/>
        <v>0</v>
      </c>
      <c r="L26" s="95">
        <f t="shared" si="7"/>
        <v>22.753361052631583</v>
      </c>
      <c r="M26" s="96">
        <f t="shared" si="8"/>
        <v>0.56404108717749879</v>
      </c>
      <c r="N26" s="95">
        <f t="shared" si="9"/>
        <v>11.376680526315791</v>
      </c>
      <c r="O26" s="96">
        <f t="shared" si="10"/>
        <v>0.28202054358874939</v>
      </c>
      <c r="P26" s="95">
        <f t="shared" si="11"/>
        <v>4.5506722105263169</v>
      </c>
      <c r="Q26" s="96">
        <f t="shared" si="12"/>
        <v>0.11280821743549976</v>
      </c>
      <c r="R26" s="25">
        <f t="shared" si="13"/>
        <v>22.753361052631583</v>
      </c>
      <c r="S26" s="25">
        <f t="shared" si="14"/>
        <v>0.56404108717749879</v>
      </c>
      <c r="T26" s="95">
        <f t="shared" si="15"/>
        <v>21.615693000000004</v>
      </c>
      <c r="U26" s="96">
        <f t="shared" si="16"/>
        <v>0.53583903281862388</v>
      </c>
    </row>
    <row r="27" spans="1:21" x14ac:dyDescent="0.3">
      <c r="A27" s="18">
        <f t="shared" si="17"/>
        <v>15</v>
      </c>
      <c r="B27" s="74">
        <v>32759.100000000002</v>
      </c>
      <c r="C27" s="75"/>
      <c r="D27" s="74">
        <f t="shared" si="18"/>
        <v>44971.692480000005</v>
      </c>
      <c r="E27" s="78">
        <f t="shared" si="0"/>
        <v>1114.8191363885385</v>
      </c>
      <c r="F27" s="74">
        <f t="shared" si="1"/>
        <v>3747.6410400000004</v>
      </c>
      <c r="G27" s="78">
        <f t="shared" si="2"/>
        <v>92.901594699044878</v>
      </c>
      <c r="H27" s="74">
        <f t="shared" si="3"/>
        <v>0</v>
      </c>
      <c r="I27" s="78">
        <f t="shared" si="4"/>
        <v>0</v>
      </c>
      <c r="J27" s="74">
        <f t="shared" si="5"/>
        <v>0</v>
      </c>
      <c r="K27" s="78">
        <f t="shared" si="6"/>
        <v>0</v>
      </c>
      <c r="L27" s="95">
        <f t="shared" si="7"/>
        <v>22.758953684210528</v>
      </c>
      <c r="M27" s="96">
        <f t="shared" si="8"/>
        <v>0.56417972489298507</v>
      </c>
      <c r="N27" s="95">
        <f t="shared" si="9"/>
        <v>11.379476842105264</v>
      </c>
      <c r="O27" s="96">
        <f t="shared" si="10"/>
        <v>0.28208986244649253</v>
      </c>
      <c r="P27" s="95">
        <f t="shared" si="11"/>
        <v>4.551790736842106</v>
      </c>
      <c r="Q27" s="96">
        <f t="shared" si="12"/>
        <v>0.11283594497859702</v>
      </c>
      <c r="R27" s="25">
        <f t="shared" si="13"/>
        <v>22.758953684210528</v>
      </c>
      <c r="S27" s="25">
        <f t="shared" si="14"/>
        <v>0.56417972489298507</v>
      </c>
      <c r="T27" s="95">
        <f t="shared" si="15"/>
        <v>21.621006000000001</v>
      </c>
      <c r="U27" s="96">
        <f t="shared" si="16"/>
        <v>0.53597073864833578</v>
      </c>
    </row>
    <row r="28" spans="1:21" x14ac:dyDescent="0.3">
      <c r="A28" s="18">
        <f t="shared" si="17"/>
        <v>16</v>
      </c>
      <c r="B28" s="74">
        <v>34027.03</v>
      </c>
      <c r="C28" s="75"/>
      <c r="D28" s="74">
        <f t="shared" si="18"/>
        <v>46712.306784</v>
      </c>
      <c r="E28" s="78">
        <f t="shared" si="0"/>
        <v>1157.9678378974663</v>
      </c>
      <c r="F28" s="74">
        <f t="shared" si="1"/>
        <v>3892.6922319999999</v>
      </c>
      <c r="G28" s="78">
        <f t="shared" si="2"/>
        <v>96.49731982478886</v>
      </c>
      <c r="H28" s="74">
        <f t="shared" si="3"/>
        <v>0</v>
      </c>
      <c r="I28" s="78">
        <f t="shared" si="4"/>
        <v>0</v>
      </c>
      <c r="J28" s="74">
        <f t="shared" si="5"/>
        <v>0</v>
      </c>
      <c r="K28" s="78">
        <f t="shared" si="6"/>
        <v>0</v>
      </c>
      <c r="L28" s="95">
        <f t="shared" si="7"/>
        <v>23.639831368421053</v>
      </c>
      <c r="M28" s="96">
        <f t="shared" si="8"/>
        <v>0.58601611229628858</v>
      </c>
      <c r="N28" s="95">
        <f t="shared" si="9"/>
        <v>11.819915684210526</v>
      </c>
      <c r="O28" s="96">
        <f t="shared" si="10"/>
        <v>0.29300805614814429</v>
      </c>
      <c r="P28" s="95">
        <f t="shared" si="11"/>
        <v>4.7279662736842107</v>
      </c>
      <c r="Q28" s="96">
        <f t="shared" si="12"/>
        <v>0.11720322245925772</v>
      </c>
      <c r="R28" s="25">
        <f t="shared" si="13"/>
        <v>23.639831368421049</v>
      </c>
      <c r="S28" s="25">
        <f t="shared" si="14"/>
        <v>0.58601611229628847</v>
      </c>
      <c r="T28" s="95">
        <f t="shared" si="15"/>
        <v>22.457839799999999</v>
      </c>
      <c r="U28" s="96">
        <f t="shared" si="16"/>
        <v>0.55671530668147418</v>
      </c>
    </row>
    <row r="29" spans="1:21" x14ac:dyDescent="0.3">
      <c r="A29" s="18">
        <f t="shared" si="17"/>
        <v>17</v>
      </c>
      <c r="B29" s="74">
        <v>34035.11</v>
      </c>
      <c r="C29" s="75"/>
      <c r="D29" s="74">
        <f t="shared" si="18"/>
        <v>46723.399008</v>
      </c>
      <c r="E29" s="78">
        <f t="shared" si="0"/>
        <v>1158.2428069479597</v>
      </c>
      <c r="F29" s="74">
        <f t="shared" si="1"/>
        <v>3893.6165840000003</v>
      </c>
      <c r="G29" s="78">
        <f t="shared" si="2"/>
        <v>96.520233912329985</v>
      </c>
      <c r="H29" s="74">
        <f t="shared" si="3"/>
        <v>0</v>
      </c>
      <c r="I29" s="78">
        <f t="shared" si="4"/>
        <v>0</v>
      </c>
      <c r="J29" s="74">
        <f t="shared" si="5"/>
        <v>0</v>
      </c>
      <c r="K29" s="78">
        <f t="shared" si="6"/>
        <v>0</v>
      </c>
      <c r="L29" s="95">
        <f t="shared" si="7"/>
        <v>23.645444842105263</v>
      </c>
      <c r="M29" s="96">
        <f t="shared" si="8"/>
        <v>0.5861552666740687</v>
      </c>
      <c r="N29" s="95">
        <f t="shared" si="9"/>
        <v>11.822722421052632</v>
      </c>
      <c r="O29" s="96">
        <f t="shared" si="10"/>
        <v>0.29307763333703435</v>
      </c>
      <c r="P29" s="95">
        <f t="shared" si="11"/>
        <v>4.7290889684210526</v>
      </c>
      <c r="Q29" s="96">
        <f t="shared" si="12"/>
        <v>0.11723105333481373</v>
      </c>
      <c r="R29" s="25">
        <f t="shared" si="13"/>
        <v>23.645444842105263</v>
      </c>
      <c r="S29" s="25">
        <f t="shared" si="14"/>
        <v>0.5861552666740687</v>
      </c>
      <c r="T29" s="95">
        <f t="shared" si="15"/>
        <v>22.4631726</v>
      </c>
      <c r="U29" s="96">
        <f t="shared" si="16"/>
        <v>0.55684750334036526</v>
      </c>
    </row>
    <row r="30" spans="1:21" x14ac:dyDescent="0.3">
      <c r="A30" s="18">
        <f t="shared" si="17"/>
        <v>18</v>
      </c>
      <c r="B30" s="74">
        <v>35314.57</v>
      </c>
      <c r="C30" s="75"/>
      <c r="D30" s="74">
        <f t="shared" si="18"/>
        <v>48479.841696000003</v>
      </c>
      <c r="E30" s="78">
        <f t="shared" si="0"/>
        <v>1201.7838838470102</v>
      </c>
      <c r="F30" s="74">
        <f t="shared" si="1"/>
        <v>4039.9868079999997</v>
      </c>
      <c r="G30" s="78">
        <f t="shared" si="2"/>
        <v>100.14865698725083</v>
      </c>
      <c r="H30" s="74">
        <f t="shared" si="3"/>
        <v>0</v>
      </c>
      <c r="I30" s="78">
        <f t="shared" si="4"/>
        <v>0</v>
      </c>
      <c r="J30" s="74">
        <f t="shared" si="5"/>
        <v>0</v>
      </c>
      <c r="K30" s="78">
        <f t="shared" si="6"/>
        <v>0</v>
      </c>
      <c r="L30" s="95">
        <f t="shared" si="7"/>
        <v>24.534332842105265</v>
      </c>
      <c r="M30" s="96">
        <f t="shared" si="8"/>
        <v>0.60819022461893224</v>
      </c>
      <c r="N30" s="95">
        <f t="shared" si="9"/>
        <v>12.267166421052632</v>
      </c>
      <c r="O30" s="96">
        <f t="shared" si="10"/>
        <v>0.30409511230946612</v>
      </c>
      <c r="P30" s="95">
        <f t="shared" si="11"/>
        <v>4.9068665684210533</v>
      </c>
      <c r="Q30" s="96">
        <f t="shared" si="12"/>
        <v>0.12163804492378645</v>
      </c>
      <c r="R30" s="25">
        <f t="shared" si="13"/>
        <v>24.534332842105261</v>
      </c>
      <c r="S30" s="25">
        <f t="shared" si="14"/>
        <v>0.60819022461893213</v>
      </c>
      <c r="T30" s="95">
        <f t="shared" si="15"/>
        <v>23.307616200000002</v>
      </c>
      <c r="U30" s="96">
        <f t="shared" si="16"/>
        <v>0.57778071338798564</v>
      </c>
    </row>
    <row r="31" spans="1:21" x14ac:dyDescent="0.3">
      <c r="A31" s="18">
        <f t="shared" si="17"/>
        <v>19</v>
      </c>
      <c r="B31" s="74">
        <v>35322.65</v>
      </c>
      <c r="C31" s="75"/>
      <c r="D31" s="74">
        <f t="shared" si="18"/>
        <v>48490.933920000003</v>
      </c>
      <c r="E31" s="78">
        <f t="shared" si="0"/>
        <v>1202.0588528975036</v>
      </c>
      <c r="F31" s="74">
        <f t="shared" si="1"/>
        <v>4040.9111600000001</v>
      </c>
      <c r="G31" s="78">
        <f t="shared" si="2"/>
        <v>100.17157107479196</v>
      </c>
      <c r="H31" s="74">
        <f t="shared" si="3"/>
        <v>0</v>
      </c>
      <c r="I31" s="78">
        <f t="shared" si="4"/>
        <v>0</v>
      </c>
      <c r="J31" s="74">
        <f t="shared" si="5"/>
        <v>0</v>
      </c>
      <c r="K31" s="78">
        <f t="shared" si="6"/>
        <v>0</v>
      </c>
      <c r="L31" s="95">
        <f t="shared" si="7"/>
        <v>24.539946315789475</v>
      </c>
      <c r="M31" s="96">
        <f t="shared" si="8"/>
        <v>0.60832937899671236</v>
      </c>
      <c r="N31" s="95">
        <f t="shared" si="9"/>
        <v>12.269973157894738</v>
      </c>
      <c r="O31" s="96">
        <f t="shared" si="10"/>
        <v>0.30416468949835618</v>
      </c>
      <c r="P31" s="95">
        <f t="shared" si="11"/>
        <v>4.9079892631578952</v>
      </c>
      <c r="Q31" s="96">
        <f t="shared" si="12"/>
        <v>0.12166587579934246</v>
      </c>
      <c r="R31" s="25">
        <f t="shared" si="13"/>
        <v>24.539946315789479</v>
      </c>
      <c r="S31" s="25">
        <f t="shared" si="14"/>
        <v>0.60832937899671236</v>
      </c>
      <c r="T31" s="95">
        <f t="shared" si="15"/>
        <v>23.312949000000003</v>
      </c>
      <c r="U31" s="96">
        <f t="shared" si="16"/>
        <v>0.57791291004687673</v>
      </c>
    </row>
    <row r="32" spans="1:21" x14ac:dyDescent="0.3">
      <c r="A32" s="18">
        <f t="shared" si="17"/>
        <v>20</v>
      </c>
      <c r="B32" s="74">
        <v>36590.58</v>
      </c>
      <c r="C32" s="75"/>
      <c r="D32" s="74">
        <f t="shared" si="18"/>
        <v>50231.548224000006</v>
      </c>
      <c r="E32" s="78">
        <f t="shared" si="0"/>
        <v>1245.2075544064314</v>
      </c>
      <c r="F32" s="74">
        <f t="shared" si="1"/>
        <v>4185.9623520000005</v>
      </c>
      <c r="G32" s="78">
        <f t="shared" si="2"/>
        <v>103.76729620053595</v>
      </c>
      <c r="H32" s="74">
        <f t="shared" si="3"/>
        <v>0</v>
      </c>
      <c r="I32" s="78">
        <f t="shared" si="4"/>
        <v>0</v>
      </c>
      <c r="J32" s="74">
        <f t="shared" si="5"/>
        <v>0</v>
      </c>
      <c r="K32" s="78">
        <f t="shared" si="6"/>
        <v>0</v>
      </c>
      <c r="L32" s="95">
        <f t="shared" si="7"/>
        <v>25.420824000000003</v>
      </c>
      <c r="M32" s="96">
        <f t="shared" si="8"/>
        <v>0.63016576640001598</v>
      </c>
      <c r="N32" s="95">
        <f t="shared" si="9"/>
        <v>12.710412000000002</v>
      </c>
      <c r="O32" s="96">
        <f t="shared" si="10"/>
        <v>0.31508288320000799</v>
      </c>
      <c r="P32" s="95">
        <f t="shared" si="11"/>
        <v>5.0841648000000008</v>
      </c>
      <c r="Q32" s="96">
        <f t="shared" si="12"/>
        <v>0.1260331532800032</v>
      </c>
      <c r="R32" s="25">
        <f t="shared" si="13"/>
        <v>25.420824000000003</v>
      </c>
      <c r="S32" s="25">
        <f t="shared" si="14"/>
        <v>0.63016576640001598</v>
      </c>
      <c r="T32" s="95">
        <f t="shared" si="15"/>
        <v>24.149782800000004</v>
      </c>
      <c r="U32" s="96">
        <f t="shared" si="16"/>
        <v>0.59865747808001513</v>
      </c>
    </row>
    <row r="33" spans="1:21" x14ac:dyDescent="0.3">
      <c r="A33" s="18">
        <f t="shared" si="17"/>
        <v>21</v>
      </c>
      <c r="B33" s="74">
        <v>36598.620000000003</v>
      </c>
      <c r="C33" s="75"/>
      <c r="D33" s="74">
        <f t="shared" si="18"/>
        <v>50242.585536000006</v>
      </c>
      <c r="E33" s="78">
        <f t="shared" si="0"/>
        <v>1245.4811622240018</v>
      </c>
      <c r="F33" s="74">
        <f t="shared" si="1"/>
        <v>4186.8821280000002</v>
      </c>
      <c r="G33" s="78">
        <f t="shared" si="2"/>
        <v>103.79009685200013</v>
      </c>
      <c r="H33" s="74">
        <f t="shared" si="3"/>
        <v>0</v>
      </c>
      <c r="I33" s="78">
        <f t="shared" si="4"/>
        <v>0</v>
      </c>
      <c r="J33" s="74">
        <f t="shared" si="5"/>
        <v>0</v>
      </c>
      <c r="K33" s="78">
        <f t="shared" si="6"/>
        <v>0</v>
      </c>
      <c r="L33" s="95">
        <f t="shared" si="7"/>
        <v>25.42640968421053</v>
      </c>
      <c r="M33" s="96">
        <f t="shared" si="8"/>
        <v>0.63030423189473772</v>
      </c>
      <c r="N33" s="95">
        <f t="shared" si="9"/>
        <v>12.713204842105265</v>
      </c>
      <c r="O33" s="96">
        <f t="shared" si="10"/>
        <v>0.31515211594736886</v>
      </c>
      <c r="P33" s="95">
        <f t="shared" si="11"/>
        <v>5.0852819368421063</v>
      </c>
      <c r="Q33" s="96">
        <f t="shared" si="12"/>
        <v>0.12606084637894754</v>
      </c>
      <c r="R33" s="25">
        <f t="shared" si="13"/>
        <v>25.42640968421053</v>
      </c>
      <c r="S33" s="25">
        <f t="shared" si="14"/>
        <v>0.63030423189473772</v>
      </c>
      <c r="T33" s="95">
        <f t="shared" si="15"/>
        <v>24.155089200000003</v>
      </c>
      <c r="U33" s="96">
        <f t="shared" si="16"/>
        <v>0.59878902030000081</v>
      </c>
    </row>
    <row r="34" spans="1:21" x14ac:dyDescent="0.3">
      <c r="A34" s="18">
        <f t="shared" si="17"/>
        <v>22</v>
      </c>
      <c r="B34" s="74">
        <v>37866.550000000003</v>
      </c>
      <c r="C34" s="75"/>
      <c r="D34" s="74">
        <f t="shared" si="18"/>
        <v>51983.199840000001</v>
      </c>
      <c r="E34" s="78">
        <f t="shared" si="0"/>
        <v>1288.6298637329294</v>
      </c>
      <c r="F34" s="74">
        <f t="shared" si="1"/>
        <v>4331.9333200000001</v>
      </c>
      <c r="G34" s="78">
        <f t="shared" si="2"/>
        <v>107.38582197774411</v>
      </c>
      <c r="H34" s="74">
        <f t="shared" si="3"/>
        <v>0</v>
      </c>
      <c r="I34" s="78">
        <f t="shared" si="4"/>
        <v>0</v>
      </c>
      <c r="J34" s="74">
        <f t="shared" si="5"/>
        <v>0</v>
      </c>
      <c r="K34" s="78">
        <f t="shared" si="6"/>
        <v>0</v>
      </c>
      <c r="L34" s="95">
        <f t="shared" si="7"/>
        <v>26.307287368421054</v>
      </c>
      <c r="M34" s="96">
        <f t="shared" si="8"/>
        <v>0.65214061929804124</v>
      </c>
      <c r="N34" s="95">
        <f t="shared" si="9"/>
        <v>13.153643684210527</v>
      </c>
      <c r="O34" s="96">
        <f t="shared" si="10"/>
        <v>0.32607030964902062</v>
      </c>
      <c r="P34" s="95">
        <f t="shared" si="11"/>
        <v>5.261457473684211</v>
      </c>
      <c r="Q34" s="96">
        <f t="shared" si="12"/>
        <v>0.13042812385960825</v>
      </c>
      <c r="R34" s="25">
        <f t="shared" si="13"/>
        <v>26.307287368421054</v>
      </c>
      <c r="S34" s="25">
        <f t="shared" si="14"/>
        <v>0.65214061929804124</v>
      </c>
      <c r="T34" s="95">
        <f t="shared" si="15"/>
        <v>24.991923</v>
      </c>
      <c r="U34" s="96">
        <f t="shared" si="16"/>
        <v>0.6195335883331391</v>
      </c>
    </row>
    <row r="35" spans="1:21" x14ac:dyDescent="0.3">
      <c r="A35" s="18">
        <f t="shared" si="17"/>
        <v>23</v>
      </c>
      <c r="B35" s="74">
        <v>39148.120000000003</v>
      </c>
      <c r="C35" s="75"/>
      <c r="D35" s="74">
        <f t="shared" si="18"/>
        <v>53742.539136000007</v>
      </c>
      <c r="E35" s="78">
        <f t="shared" si="0"/>
        <v>1332.2427456686805</v>
      </c>
      <c r="F35" s="74">
        <f t="shared" si="1"/>
        <v>4478.5449280000003</v>
      </c>
      <c r="G35" s="78">
        <f t="shared" si="2"/>
        <v>111.02022880572338</v>
      </c>
      <c r="H35" s="74">
        <f t="shared" si="3"/>
        <v>0</v>
      </c>
      <c r="I35" s="78">
        <f t="shared" si="4"/>
        <v>0</v>
      </c>
      <c r="J35" s="74">
        <f t="shared" si="5"/>
        <v>0</v>
      </c>
      <c r="K35" s="78">
        <f t="shared" si="6"/>
        <v>0</v>
      </c>
      <c r="L35" s="95">
        <f t="shared" si="7"/>
        <v>27.197641263157898</v>
      </c>
      <c r="M35" s="96">
        <f t="shared" si="8"/>
        <v>0.67421191582423101</v>
      </c>
      <c r="N35" s="95">
        <f t="shared" si="9"/>
        <v>13.598820631578949</v>
      </c>
      <c r="O35" s="96">
        <f t="shared" si="10"/>
        <v>0.33710595791211551</v>
      </c>
      <c r="P35" s="95">
        <f t="shared" si="11"/>
        <v>5.4395282526315798</v>
      </c>
      <c r="Q35" s="96">
        <f t="shared" si="12"/>
        <v>0.1348423831648462</v>
      </c>
      <c r="R35" s="25">
        <f t="shared" si="13"/>
        <v>27.197641263157898</v>
      </c>
      <c r="S35" s="25">
        <f t="shared" si="14"/>
        <v>0.67421191582423101</v>
      </c>
      <c r="T35" s="95">
        <f t="shared" si="15"/>
        <v>25.837759200000004</v>
      </c>
      <c r="U35" s="96">
        <f t="shared" si="16"/>
        <v>0.64050132003301952</v>
      </c>
    </row>
    <row r="36" spans="1:21" x14ac:dyDescent="0.3">
      <c r="A36" s="18">
        <f t="shared" si="17"/>
        <v>24</v>
      </c>
      <c r="B36" s="74">
        <v>40416.050000000003</v>
      </c>
      <c r="C36" s="75"/>
      <c r="D36" s="74">
        <f t="shared" si="18"/>
        <v>55483.153440000002</v>
      </c>
      <c r="E36" s="78">
        <f t="shared" si="0"/>
        <v>1375.3914471776084</v>
      </c>
      <c r="F36" s="74">
        <f t="shared" si="1"/>
        <v>4623.5961200000002</v>
      </c>
      <c r="G36" s="78">
        <f t="shared" si="2"/>
        <v>114.61595393146736</v>
      </c>
      <c r="H36" s="74">
        <f t="shared" si="3"/>
        <v>0</v>
      </c>
      <c r="I36" s="78">
        <f t="shared" si="4"/>
        <v>0</v>
      </c>
      <c r="J36" s="74">
        <f t="shared" si="5"/>
        <v>0</v>
      </c>
      <c r="K36" s="78">
        <f t="shared" si="6"/>
        <v>0</v>
      </c>
      <c r="L36" s="95">
        <f t="shared" si="7"/>
        <v>28.078518947368423</v>
      </c>
      <c r="M36" s="96">
        <f t="shared" si="8"/>
        <v>0.69604830322753464</v>
      </c>
      <c r="N36" s="95">
        <f t="shared" si="9"/>
        <v>14.039259473684211</v>
      </c>
      <c r="O36" s="96">
        <f t="shared" si="10"/>
        <v>0.34802415161376732</v>
      </c>
      <c r="P36" s="95">
        <f t="shared" si="11"/>
        <v>5.6157037894736845</v>
      </c>
      <c r="Q36" s="96">
        <f t="shared" si="12"/>
        <v>0.13920966064550691</v>
      </c>
      <c r="R36" s="25">
        <f t="shared" si="13"/>
        <v>28.078518947368423</v>
      </c>
      <c r="S36" s="25">
        <f t="shared" si="14"/>
        <v>0.69604830322753464</v>
      </c>
      <c r="T36" s="95">
        <f t="shared" si="15"/>
        <v>26.674593000000002</v>
      </c>
      <c r="U36" s="96">
        <f t="shared" si="16"/>
        <v>0.66124588806615792</v>
      </c>
    </row>
    <row r="37" spans="1:21" x14ac:dyDescent="0.3">
      <c r="A37" s="18">
        <f t="shared" si="17"/>
        <v>25</v>
      </c>
      <c r="B37" s="74">
        <v>40429.82</v>
      </c>
      <c r="C37" s="75"/>
      <c r="D37" s="74">
        <f t="shared" si="18"/>
        <v>55502.056896000002</v>
      </c>
      <c r="E37" s="78">
        <f t="shared" si="0"/>
        <v>1375.8600516114318</v>
      </c>
      <c r="F37" s="74">
        <f t="shared" si="1"/>
        <v>4625.1714080000002</v>
      </c>
      <c r="G37" s="78">
        <f t="shared" si="2"/>
        <v>114.65500430095265</v>
      </c>
      <c r="H37" s="74">
        <f t="shared" si="3"/>
        <v>0</v>
      </c>
      <c r="I37" s="78">
        <f t="shared" si="4"/>
        <v>0</v>
      </c>
      <c r="J37" s="74">
        <f t="shared" si="5"/>
        <v>0</v>
      </c>
      <c r="K37" s="78">
        <f t="shared" si="6"/>
        <v>0</v>
      </c>
      <c r="L37" s="95">
        <f t="shared" si="7"/>
        <v>28.088085473684213</v>
      </c>
      <c r="M37" s="96">
        <f t="shared" si="8"/>
        <v>0.69628545122036034</v>
      </c>
      <c r="N37" s="95">
        <f t="shared" si="9"/>
        <v>14.044042736842107</v>
      </c>
      <c r="O37" s="96">
        <f t="shared" si="10"/>
        <v>0.34814272561018017</v>
      </c>
      <c r="P37" s="95">
        <f t="shared" si="11"/>
        <v>5.6176170947368425</v>
      </c>
      <c r="Q37" s="96">
        <f t="shared" si="12"/>
        <v>0.13925709024407207</v>
      </c>
      <c r="R37" s="25">
        <f t="shared" si="13"/>
        <v>28.088085473684213</v>
      </c>
      <c r="S37" s="25">
        <f t="shared" si="14"/>
        <v>0.69628545122036034</v>
      </c>
      <c r="T37" s="95">
        <f t="shared" si="15"/>
        <v>26.683681200000002</v>
      </c>
      <c r="U37" s="96">
        <f t="shared" si="16"/>
        <v>0.66147117865934224</v>
      </c>
    </row>
    <row r="38" spans="1:21" x14ac:dyDescent="0.3">
      <c r="A38" s="18">
        <f t="shared" si="17"/>
        <v>26</v>
      </c>
      <c r="B38" s="74">
        <v>40429.82</v>
      </c>
      <c r="C38" s="75"/>
      <c r="D38" s="74">
        <f t="shared" si="18"/>
        <v>55502.056896000002</v>
      </c>
      <c r="E38" s="78">
        <f t="shared" si="0"/>
        <v>1375.8600516114318</v>
      </c>
      <c r="F38" s="74">
        <f t="shared" si="1"/>
        <v>4625.1714080000002</v>
      </c>
      <c r="G38" s="78">
        <f t="shared" si="2"/>
        <v>114.65500430095265</v>
      </c>
      <c r="H38" s="74">
        <f t="shared" si="3"/>
        <v>0</v>
      </c>
      <c r="I38" s="78">
        <f t="shared" si="4"/>
        <v>0</v>
      </c>
      <c r="J38" s="74">
        <f t="shared" si="5"/>
        <v>0</v>
      </c>
      <c r="K38" s="78">
        <f t="shared" si="6"/>
        <v>0</v>
      </c>
      <c r="L38" s="95">
        <f t="shared" si="7"/>
        <v>28.088085473684213</v>
      </c>
      <c r="M38" s="96">
        <f t="shared" si="8"/>
        <v>0.69628545122036034</v>
      </c>
      <c r="N38" s="95">
        <f t="shared" si="9"/>
        <v>14.044042736842107</v>
      </c>
      <c r="O38" s="96">
        <f t="shared" si="10"/>
        <v>0.34814272561018017</v>
      </c>
      <c r="P38" s="95">
        <f t="shared" si="11"/>
        <v>5.6176170947368425</v>
      </c>
      <c r="Q38" s="96">
        <f t="shared" si="12"/>
        <v>0.13925709024407207</v>
      </c>
      <c r="R38" s="25">
        <f t="shared" si="13"/>
        <v>28.088085473684213</v>
      </c>
      <c r="S38" s="25">
        <f t="shared" si="14"/>
        <v>0.69628545122036034</v>
      </c>
      <c r="T38" s="95">
        <f t="shared" si="15"/>
        <v>26.683681200000002</v>
      </c>
      <c r="U38" s="96">
        <f t="shared" si="16"/>
        <v>0.66147117865934224</v>
      </c>
    </row>
    <row r="39" spans="1:21" x14ac:dyDescent="0.3">
      <c r="A39" s="18">
        <f t="shared" si="17"/>
        <v>27</v>
      </c>
      <c r="B39" s="74">
        <v>40443.590000000004</v>
      </c>
      <c r="C39" s="75"/>
      <c r="D39" s="74">
        <f t="shared" si="18"/>
        <v>55520.960352000009</v>
      </c>
      <c r="E39" s="78">
        <f t="shared" si="0"/>
        <v>1376.3286560452557</v>
      </c>
      <c r="F39" s="74">
        <f t="shared" si="1"/>
        <v>4626.7466960000011</v>
      </c>
      <c r="G39" s="78">
        <f t="shared" si="2"/>
        <v>114.69405467043798</v>
      </c>
      <c r="H39" s="74">
        <f t="shared" si="3"/>
        <v>0</v>
      </c>
      <c r="I39" s="78">
        <f t="shared" si="4"/>
        <v>0</v>
      </c>
      <c r="J39" s="74">
        <f t="shared" si="5"/>
        <v>0</v>
      </c>
      <c r="K39" s="78">
        <f t="shared" si="6"/>
        <v>0</v>
      </c>
      <c r="L39" s="95">
        <f t="shared" si="7"/>
        <v>28.097652000000004</v>
      </c>
      <c r="M39" s="96">
        <f t="shared" si="8"/>
        <v>0.69652259921318604</v>
      </c>
      <c r="N39" s="95">
        <f t="shared" si="9"/>
        <v>14.048826000000002</v>
      </c>
      <c r="O39" s="96">
        <f t="shared" si="10"/>
        <v>0.34826129960659302</v>
      </c>
      <c r="P39" s="95">
        <f t="shared" si="11"/>
        <v>5.6195304000000004</v>
      </c>
      <c r="Q39" s="96">
        <f t="shared" si="12"/>
        <v>0.1393045198426372</v>
      </c>
      <c r="R39" s="25">
        <f t="shared" si="13"/>
        <v>28.097652000000011</v>
      </c>
      <c r="S39" s="25">
        <f t="shared" si="14"/>
        <v>0.69652259921318627</v>
      </c>
      <c r="T39" s="95">
        <f t="shared" si="15"/>
        <v>26.692769400000003</v>
      </c>
      <c r="U39" s="96">
        <f t="shared" si="16"/>
        <v>0.66169646925252668</v>
      </c>
    </row>
    <row r="40" spans="1:21" x14ac:dyDescent="0.3">
      <c r="A40" s="26"/>
      <c r="B40" s="76"/>
      <c r="C40" s="77"/>
      <c r="D40" s="76"/>
      <c r="E40" s="77"/>
      <c r="F40" s="76"/>
      <c r="G40" s="77"/>
      <c r="H40" s="76"/>
      <c r="I40" s="77"/>
      <c r="J40" s="76"/>
      <c r="K40" s="77"/>
      <c r="L40" s="76"/>
      <c r="M40" s="77"/>
      <c r="N40" s="76"/>
      <c r="O40" s="77"/>
      <c r="P40" s="76"/>
      <c r="Q40" s="77"/>
      <c r="R40" s="26"/>
      <c r="S40" s="26"/>
      <c r="T40" s="76"/>
      <c r="U40" s="77"/>
    </row>
  </sheetData>
  <dataConsolidate/>
  <mergeCells count="287">
    <mergeCell ref="T9:U9"/>
    <mergeCell ref="B10:C10"/>
    <mergeCell ref="D10:E10"/>
    <mergeCell ref="H10:I10"/>
    <mergeCell ref="J10:K10"/>
    <mergeCell ref="P10:Q10"/>
    <mergeCell ref="B8:E8"/>
    <mergeCell ref="H8:I8"/>
    <mergeCell ref="J8:K8"/>
    <mergeCell ref="L8:Q8"/>
    <mergeCell ref="B9:C9"/>
    <mergeCell ref="D9:E9"/>
    <mergeCell ref="F9:G9"/>
    <mergeCell ref="H9:I9"/>
    <mergeCell ref="J9:K9"/>
    <mergeCell ref="L9:Q9"/>
    <mergeCell ref="N11:O11"/>
    <mergeCell ref="P11:Q11"/>
    <mergeCell ref="T11:U11"/>
    <mergeCell ref="B12:C12"/>
    <mergeCell ref="D12:E12"/>
    <mergeCell ref="F12:G12"/>
    <mergeCell ref="H12:I12"/>
    <mergeCell ref="J12:K12"/>
    <mergeCell ref="L12:M12"/>
    <mergeCell ref="N12:O12"/>
    <mergeCell ref="B11:C11"/>
    <mergeCell ref="D11:E11"/>
    <mergeCell ref="F11:G11"/>
    <mergeCell ref="H11:I11"/>
    <mergeCell ref="J11:K11"/>
    <mergeCell ref="L11:M11"/>
    <mergeCell ref="P12:Q12"/>
    <mergeCell ref="T12:U12"/>
    <mergeCell ref="B13:C13"/>
    <mergeCell ref="D13:E13"/>
    <mergeCell ref="F13:G13"/>
    <mergeCell ref="H13:I13"/>
    <mergeCell ref="J13:K13"/>
    <mergeCell ref="L13:M13"/>
    <mergeCell ref="N13:O13"/>
    <mergeCell ref="P13:Q13"/>
    <mergeCell ref="T13:U13"/>
    <mergeCell ref="B14:C14"/>
    <mergeCell ref="D14:E14"/>
    <mergeCell ref="F14:G14"/>
    <mergeCell ref="H14:I14"/>
    <mergeCell ref="J14:K14"/>
    <mergeCell ref="L14:M14"/>
    <mergeCell ref="N14:O14"/>
    <mergeCell ref="P14:Q14"/>
    <mergeCell ref="T14:U14"/>
    <mergeCell ref="N15:O15"/>
    <mergeCell ref="P15:Q15"/>
    <mergeCell ref="T15:U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P16:Q16"/>
    <mergeCell ref="T16:U16"/>
    <mergeCell ref="B17:C17"/>
    <mergeCell ref="D17:E17"/>
    <mergeCell ref="F17:G17"/>
    <mergeCell ref="H17:I17"/>
    <mergeCell ref="J17:K17"/>
    <mergeCell ref="L17:M17"/>
    <mergeCell ref="N17:O17"/>
    <mergeCell ref="P17:Q17"/>
    <mergeCell ref="T17:U17"/>
    <mergeCell ref="B18:C18"/>
    <mergeCell ref="D18:E18"/>
    <mergeCell ref="F18:G18"/>
    <mergeCell ref="H18:I18"/>
    <mergeCell ref="J18:K18"/>
    <mergeCell ref="L18:M18"/>
    <mergeCell ref="N18:O18"/>
    <mergeCell ref="P18:Q18"/>
    <mergeCell ref="T18:U18"/>
    <mergeCell ref="N19:O19"/>
    <mergeCell ref="P19:Q19"/>
    <mergeCell ref="T19:U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P20:Q20"/>
    <mergeCell ref="T20:U20"/>
    <mergeCell ref="B21:C21"/>
    <mergeCell ref="D21:E21"/>
    <mergeCell ref="F21:G21"/>
    <mergeCell ref="H21:I21"/>
    <mergeCell ref="J21:K21"/>
    <mergeCell ref="L21:M21"/>
    <mergeCell ref="N21:O21"/>
    <mergeCell ref="P21:Q21"/>
    <mergeCell ref="T21:U21"/>
    <mergeCell ref="B22:C22"/>
    <mergeCell ref="D22:E22"/>
    <mergeCell ref="F22:G22"/>
    <mergeCell ref="H22:I22"/>
    <mergeCell ref="J22:K22"/>
    <mergeCell ref="L22:M22"/>
    <mergeCell ref="N22:O22"/>
    <mergeCell ref="P22:Q22"/>
    <mergeCell ref="T22:U22"/>
    <mergeCell ref="N23:O23"/>
    <mergeCell ref="P23:Q23"/>
    <mergeCell ref="T23:U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P24:Q24"/>
    <mergeCell ref="T24:U24"/>
    <mergeCell ref="B25:C25"/>
    <mergeCell ref="D25:E25"/>
    <mergeCell ref="F25:G25"/>
    <mergeCell ref="H25:I25"/>
    <mergeCell ref="J25:K25"/>
    <mergeCell ref="L25:M25"/>
    <mergeCell ref="N25:O25"/>
    <mergeCell ref="P25:Q25"/>
    <mergeCell ref="T25:U25"/>
    <mergeCell ref="B26:C26"/>
    <mergeCell ref="D26:E26"/>
    <mergeCell ref="F26:G26"/>
    <mergeCell ref="H26:I26"/>
    <mergeCell ref="J26:K26"/>
    <mergeCell ref="L26:M26"/>
    <mergeCell ref="N26:O26"/>
    <mergeCell ref="P26:Q26"/>
    <mergeCell ref="T26:U26"/>
    <mergeCell ref="N27:O27"/>
    <mergeCell ref="P27:Q27"/>
    <mergeCell ref="T27:U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P28:Q28"/>
    <mergeCell ref="T28:U28"/>
    <mergeCell ref="B29:C29"/>
    <mergeCell ref="D29:E29"/>
    <mergeCell ref="F29:G29"/>
    <mergeCell ref="H29:I29"/>
    <mergeCell ref="J29:K29"/>
    <mergeCell ref="L29:M29"/>
    <mergeCell ref="N29:O29"/>
    <mergeCell ref="P29:Q29"/>
    <mergeCell ref="T29:U29"/>
    <mergeCell ref="B30:C30"/>
    <mergeCell ref="D30:E30"/>
    <mergeCell ref="F30:G30"/>
    <mergeCell ref="H30:I30"/>
    <mergeCell ref="J30:K30"/>
    <mergeCell ref="L30:M30"/>
    <mergeCell ref="N30:O30"/>
    <mergeCell ref="P30:Q30"/>
    <mergeCell ref="T30:U30"/>
    <mergeCell ref="N31:O31"/>
    <mergeCell ref="P31:Q31"/>
    <mergeCell ref="T31:U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P32:Q32"/>
    <mergeCell ref="T32:U32"/>
    <mergeCell ref="B33:C33"/>
    <mergeCell ref="D33:E33"/>
    <mergeCell ref="F33:G33"/>
    <mergeCell ref="H33:I33"/>
    <mergeCell ref="J33:K33"/>
    <mergeCell ref="L33:M33"/>
    <mergeCell ref="N33:O33"/>
    <mergeCell ref="P33:Q33"/>
    <mergeCell ref="T33:U33"/>
    <mergeCell ref="B34:C34"/>
    <mergeCell ref="D34:E34"/>
    <mergeCell ref="F34:G34"/>
    <mergeCell ref="H34:I34"/>
    <mergeCell ref="J34:K34"/>
    <mergeCell ref="L34:M34"/>
    <mergeCell ref="N34:O34"/>
    <mergeCell ref="P34:Q34"/>
    <mergeCell ref="T34:U34"/>
    <mergeCell ref="N35:O35"/>
    <mergeCell ref="P35:Q35"/>
    <mergeCell ref="T35:U35"/>
    <mergeCell ref="B36:C36"/>
    <mergeCell ref="D36:E36"/>
    <mergeCell ref="F36:G36"/>
    <mergeCell ref="H36:I36"/>
    <mergeCell ref="J36:K36"/>
    <mergeCell ref="L36:M36"/>
    <mergeCell ref="N36:O36"/>
    <mergeCell ref="B35:C35"/>
    <mergeCell ref="D35:E35"/>
    <mergeCell ref="F35:G35"/>
    <mergeCell ref="H35:I35"/>
    <mergeCell ref="J35:K35"/>
    <mergeCell ref="L35:M35"/>
    <mergeCell ref="J38:K38"/>
    <mergeCell ref="L38:M38"/>
    <mergeCell ref="N38:O38"/>
    <mergeCell ref="P38:Q38"/>
    <mergeCell ref="T38:U38"/>
    <mergeCell ref="P36:Q36"/>
    <mergeCell ref="T36:U36"/>
    <mergeCell ref="B37:C37"/>
    <mergeCell ref="D37:E37"/>
    <mergeCell ref="F37:G37"/>
    <mergeCell ref="H37:I37"/>
    <mergeCell ref="J37:K37"/>
    <mergeCell ref="L37:M37"/>
    <mergeCell ref="N37:O37"/>
    <mergeCell ref="P37:Q37"/>
    <mergeCell ref="A1:B1"/>
    <mergeCell ref="P40:Q40"/>
    <mergeCell ref="T40:U40"/>
    <mergeCell ref="N39:O39"/>
    <mergeCell ref="P39:Q39"/>
    <mergeCell ref="T39:U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T37:U37"/>
    <mergeCell ref="B38:C38"/>
    <mergeCell ref="D38:E38"/>
    <mergeCell ref="F38:G38"/>
    <mergeCell ref="H38:I38"/>
  </mergeCells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zoomScale="75" zoomScaleNormal="75" workbookViewId="0">
      <selection activeCell="F24" sqref="F24:G24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0.140625" style="1" customWidth="1"/>
    <col min="24" max="16384" width="8.85546875" style="1"/>
  </cols>
  <sheetData>
    <row r="1" spans="1:21" ht="16.5" x14ac:dyDescent="0.3">
      <c r="A1" s="5" t="s">
        <v>76</v>
      </c>
      <c r="B1" s="5" t="s">
        <v>1</v>
      </c>
      <c r="C1" s="5"/>
      <c r="D1" s="5"/>
      <c r="E1" s="5"/>
      <c r="F1" s="48" t="s">
        <v>138</v>
      </c>
      <c r="G1" s="5"/>
      <c r="H1" s="5"/>
      <c r="N1" s="47" t="str">
        <f>Voorblad!G24</f>
        <v>1 april 2020</v>
      </c>
      <c r="Q1" s="8" t="s">
        <v>75</v>
      </c>
    </row>
    <row r="2" spans="1:21" ht="16.5" x14ac:dyDescent="0.3">
      <c r="A2" s="5"/>
      <c r="B2" s="5"/>
      <c r="C2" s="41">
        <v>120</v>
      </c>
      <c r="D2" s="40" t="s">
        <v>192</v>
      </c>
      <c r="E2" s="5"/>
      <c r="F2" s="5"/>
      <c r="G2" s="5"/>
      <c r="H2" s="5"/>
    </row>
    <row r="3" spans="1:21" ht="16.5" x14ac:dyDescent="0.3">
      <c r="A3" s="5"/>
      <c r="B3" s="5"/>
      <c r="C3" s="41">
        <v>180</v>
      </c>
      <c r="D3" s="40" t="s">
        <v>139</v>
      </c>
      <c r="E3" s="40"/>
      <c r="F3" s="40"/>
      <c r="G3" s="40"/>
      <c r="H3" s="40"/>
      <c r="I3" s="41">
        <v>490</v>
      </c>
      <c r="J3" s="40" t="s">
        <v>202</v>
      </c>
      <c r="K3" s="42"/>
      <c r="L3" s="42"/>
      <c r="N3" s="8">
        <v>555</v>
      </c>
      <c r="O3" s="8" t="s">
        <v>190</v>
      </c>
      <c r="U3" s="8" t="s">
        <v>1</v>
      </c>
    </row>
    <row r="4" spans="1:21" ht="16.5" x14ac:dyDescent="0.3">
      <c r="A4" s="5"/>
      <c r="B4" s="5"/>
      <c r="C4" s="41">
        <v>340</v>
      </c>
      <c r="D4" s="40" t="s">
        <v>141</v>
      </c>
      <c r="E4" s="40"/>
      <c r="F4" s="40"/>
      <c r="G4" s="40"/>
      <c r="H4" s="40"/>
      <c r="I4" s="41">
        <v>500</v>
      </c>
      <c r="J4" s="40" t="s">
        <v>140</v>
      </c>
      <c r="K4" s="42"/>
      <c r="L4" s="42"/>
      <c r="O4" s="42" t="s">
        <v>191</v>
      </c>
    </row>
    <row r="5" spans="1:21" ht="16.5" x14ac:dyDescent="0.3">
      <c r="A5" s="5"/>
      <c r="B5" s="5"/>
      <c r="C5" s="41">
        <v>385</v>
      </c>
      <c r="D5" s="40" t="s">
        <v>188</v>
      </c>
      <c r="E5" s="40"/>
      <c r="F5" s="40"/>
      <c r="G5" s="40"/>
      <c r="H5" s="40"/>
      <c r="I5" s="41">
        <v>510</v>
      </c>
      <c r="J5" s="40" t="s">
        <v>142</v>
      </c>
      <c r="K5" s="42"/>
      <c r="L5" s="42"/>
    </row>
    <row r="6" spans="1:21" ht="16.5" x14ac:dyDescent="0.3">
      <c r="A6" s="5"/>
      <c r="B6" s="5"/>
      <c r="C6" s="41">
        <v>390</v>
      </c>
      <c r="D6" s="40" t="s">
        <v>143</v>
      </c>
      <c r="E6" s="40"/>
      <c r="F6" s="40"/>
      <c r="G6" s="40"/>
      <c r="H6" s="40"/>
      <c r="I6" s="41">
        <v>520</v>
      </c>
      <c r="J6" s="40" t="s">
        <v>144</v>
      </c>
      <c r="K6" s="42"/>
      <c r="L6" s="42"/>
    </row>
    <row r="7" spans="1:21" ht="16.5" x14ac:dyDescent="0.3">
      <c r="A7" s="5"/>
      <c r="B7" s="5"/>
      <c r="C7" s="41">
        <v>395</v>
      </c>
      <c r="D7" s="40" t="s">
        <v>145</v>
      </c>
      <c r="E7" s="40"/>
      <c r="F7" s="40"/>
      <c r="G7" s="40"/>
      <c r="H7" s="40"/>
      <c r="I7" s="41">
        <v>530</v>
      </c>
      <c r="J7" s="40" t="s">
        <v>146</v>
      </c>
      <c r="K7" s="42"/>
      <c r="L7" s="42"/>
    </row>
    <row r="8" spans="1:21" ht="16.5" x14ac:dyDescent="0.3">
      <c r="A8" s="5"/>
      <c r="B8" s="5"/>
      <c r="C8" s="41">
        <v>399</v>
      </c>
      <c r="D8" s="40" t="s">
        <v>147</v>
      </c>
      <c r="E8" s="40"/>
      <c r="F8" s="40"/>
      <c r="G8" s="40"/>
      <c r="H8" s="40"/>
      <c r="I8" s="41">
        <v>540</v>
      </c>
      <c r="J8" s="40" t="s">
        <v>148</v>
      </c>
      <c r="K8" s="42"/>
      <c r="L8" s="42"/>
    </row>
    <row r="9" spans="1:21" x14ac:dyDescent="0.3">
      <c r="A9" s="8"/>
      <c r="C9" s="41">
        <v>460</v>
      </c>
      <c r="D9" s="40" t="s">
        <v>149</v>
      </c>
      <c r="E9" s="40"/>
      <c r="F9" s="40"/>
      <c r="G9" s="42"/>
      <c r="H9" s="42"/>
      <c r="I9" s="41">
        <v>550</v>
      </c>
      <c r="J9" s="40" t="s">
        <v>201</v>
      </c>
      <c r="K9" s="42"/>
      <c r="L9" s="42"/>
      <c r="T9" s="1" t="s">
        <v>6</v>
      </c>
      <c r="U9" s="13">
        <f>Voorblad!D2</f>
        <v>1.3728</v>
      </c>
    </row>
    <row r="10" spans="1:21" ht="17.25" x14ac:dyDescent="0.35">
      <c r="A10" s="5"/>
      <c r="B10" s="5"/>
      <c r="C10" s="5"/>
      <c r="D10" s="5"/>
      <c r="E10" s="10"/>
      <c r="F10" s="11"/>
      <c r="G10" s="5"/>
      <c r="H10" s="5"/>
      <c r="Q10" s="8"/>
      <c r="U10" s="13"/>
    </row>
    <row r="11" spans="1:21" x14ac:dyDescent="0.3">
      <c r="A11" s="14"/>
      <c r="B11" s="83" t="s">
        <v>7</v>
      </c>
      <c r="C11" s="91"/>
      <c r="D11" s="91"/>
      <c r="E11" s="84"/>
      <c r="F11" s="15" t="s">
        <v>8</v>
      </c>
      <c r="G11" s="16"/>
      <c r="H11" s="83" t="s">
        <v>9</v>
      </c>
      <c r="I11" s="86"/>
      <c r="J11" s="83" t="s">
        <v>10</v>
      </c>
      <c r="K11" s="84"/>
      <c r="L11" s="83" t="s">
        <v>11</v>
      </c>
      <c r="M11" s="91"/>
      <c r="N11" s="91"/>
      <c r="O11" s="91"/>
      <c r="P11" s="91"/>
      <c r="Q11" s="84"/>
      <c r="R11" s="17" t="s">
        <v>12</v>
      </c>
      <c r="S11" s="17"/>
      <c r="T11" s="17"/>
      <c r="U11" s="16"/>
    </row>
    <row r="12" spans="1:21" x14ac:dyDescent="0.3">
      <c r="A12" s="18"/>
      <c r="B12" s="79">
        <v>1</v>
      </c>
      <c r="C12" s="80"/>
      <c r="D12" s="79"/>
      <c r="E12" s="80"/>
      <c r="F12" s="79"/>
      <c r="G12" s="80"/>
      <c r="H12" s="79"/>
      <c r="I12" s="80"/>
      <c r="J12" s="87" t="s">
        <v>13</v>
      </c>
      <c r="K12" s="80"/>
      <c r="L12" s="87" t="s">
        <v>14</v>
      </c>
      <c r="M12" s="88"/>
      <c r="N12" s="88"/>
      <c r="O12" s="88"/>
      <c r="P12" s="88"/>
      <c r="Q12" s="80"/>
      <c r="R12" s="19"/>
      <c r="S12" s="19"/>
      <c r="T12" s="85" t="s">
        <v>15</v>
      </c>
      <c r="U12" s="80"/>
    </row>
    <row r="13" spans="1:21" x14ac:dyDescent="0.3">
      <c r="A13" s="18"/>
      <c r="B13" s="92" t="s">
        <v>16</v>
      </c>
      <c r="C13" s="93"/>
      <c r="D13" s="81" t="str">
        <f>Voorblad!G24</f>
        <v>1 april 2020</v>
      </c>
      <c r="E13" s="82"/>
      <c r="F13" s="20" t="str">
        <f>D13</f>
        <v>1 april 2020</v>
      </c>
      <c r="G13" s="21"/>
      <c r="H13" s="89"/>
      <c r="I13" s="82"/>
      <c r="J13" s="89"/>
      <c r="K13" s="82"/>
      <c r="L13" s="22">
        <v>1</v>
      </c>
      <c r="M13" s="19"/>
      <c r="N13" s="23">
        <v>0.5</v>
      </c>
      <c r="O13" s="19"/>
      <c r="P13" s="94">
        <v>0.2</v>
      </c>
      <c r="Q13" s="93"/>
      <c r="R13" s="19" t="s">
        <v>9</v>
      </c>
      <c r="S13" s="19"/>
      <c r="T13" s="19"/>
      <c r="U13" s="24"/>
    </row>
    <row r="14" spans="1:21" x14ac:dyDescent="0.3">
      <c r="A14" s="18"/>
      <c r="B14" s="83"/>
      <c r="C14" s="84"/>
      <c r="D14" s="90"/>
      <c r="E14" s="86"/>
      <c r="F14" s="90"/>
      <c r="G14" s="86"/>
      <c r="H14" s="90"/>
      <c r="I14" s="86"/>
      <c r="J14" s="90"/>
      <c r="K14" s="86"/>
      <c r="L14" s="90"/>
      <c r="M14" s="86"/>
      <c r="N14" s="90"/>
      <c r="O14" s="86"/>
      <c r="P14" s="90"/>
      <c r="Q14" s="86"/>
      <c r="R14" s="14"/>
      <c r="S14" s="14"/>
      <c r="T14" s="90"/>
      <c r="U14" s="86"/>
    </row>
    <row r="15" spans="1:21" x14ac:dyDescent="0.3">
      <c r="A15" s="18">
        <v>0</v>
      </c>
      <c r="B15" s="74">
        <v>20228.900000000001</v>
      </c>
      <c r="C15" s="75"/>
      <c r="D15" s="74">
        <f t="shared" ref="D15:D42" si="0">B15*$U$9</f>
        <v>27770.233920000002</v>
      </c>
      <c r="E15" s="78">
        <f t="shared" ref="E15:E42" si="1">D15/40.3399</f>
        <v>688.40611702061733</v>
      </c>
      <c r="F15" s="74">
        <f t="shared" ref="F15:F42" si="2">B15/12*$U$9</f>
        <v>2314.1861600000002</v>
      </c>
      <c r="G15" s="78">
        <f t="shared" ref="G15:G42" si="3">F15/40.3399</f>
        <v>57.36717641838478</v>
      </c>
      <c r="H15" s="74">
        <f t="shared" ref="H15:H42" si="4">((B15&lt;19968.2)*913.03+(B15&gt;19968.2)*(B15&lt;20424.71)*(20424.71-B15+456.51)+(B15&gt;20424.71)*(B15&lt;22659.62)*456.51+(B15&gt;22659.62)*(B15&lt;23116.13)*(23116.13-B15))/12*$U$9</f>
        <v>74.625407999999737</v>
      </c>
      <c r="I15" s="78">
        <f t="shared" ref="I15:I42" si="5">H15/40.3399</f>
        <v>1.8499155426761031</v>
      </c>
      <c r="J15" s="74">
        <f t="shared" ref="J15:J42" si="6">((B15&lt;19968.2)*456.51+(B15&gt;19968.2)*(B15&lt;20196.46)*(20196.46-B15+228.26)+(B15&gt;20196.46)*(B15&lt;22659.62)*228.26+(B15&gt;22659.62)*(B15&lt;22887.88)*(22887.88-B15))/12*$U$9</f>
        <v>26.112943999999999</v>
      </c>
      <c r="K15" s="78">
        <f t="shared" ref="K15:K42" si="7">J15/40.3399</f>
        <v>0.64732297303662123</v>
      </c>
      <c r="L15" s="95">
        <f t="shared" ref="L15:L42" si="8">D15/1976</f>
        <v>14.053762105263159</v>
      </c>
      <c r="M15" s="96">
        <f t="shared" ref="M15:M42" si="9">L15/40.3399</f>
        <v>0.3483836624598266</v>
      </c>
      <c r="N15" s="95">
        <f t="shared" ref="N15:N42" si="10">L15/2</f>
        <v>7.0268810526315795</v>
      </c>
      <c r="O15" s="96">
        <f t="shared" ref="O15:O42" si="11">N15/40.3399</f>
        <v>0.1741918312299133</v>
      </c>
      <c r="P15" s="95">
        <f t="shared" ref="P15:P42" si="12">L15/5</f>
        <v>2.8107524210526318</v>
      </c>
      <c r="Q15" s="96">
        <f t="shared" ref="Q15:Q42" si="13">P15/40.3399</f>
        <v>6.9676732491965321E-2</v>
      </c>
      <c r="R15" s="25">
        <f t="shared" ref="R15:R42" si="14">(F15+H15)/1976*12</f>
        <v>14.506952842105264</v>
      </c>
      <c r="S15" s="25">
        <f t="shared" ref="S15:S42" si="15">R15/40.3399</f>
        <v>0.35961796737486368</v>
      </c>
      <c r="T15" s="95">
        <f t="shared" ref="T15:T42" si="16">D15/2080</f>
        <v>13.351074000000001</v>
      </c>
      <c r="U15" s="96">
        <f t="shared" ref="U15:U42" si="17">T15/40.3399</f>
        <v>0.33096447933683526</v>
      </c>
    </row>
    <row r="16" spans="1:21" x14ac:dyDescent="0.3">
      <c r="A16" s="18">
        <f t="shared" ref="A16:A42" si="18">+A15+1</f>
        <v>1</v>
      </c>
      <c r="B16" s="74">
        <v>20614.2</v>
      </c>
      <c r="C16" s="75"/>
      <c r="D16" s="74">
        <f t="shared" si="0"/>
        <v>28299.173760000001</v>
      </c>
      <c r="E16" s="78">
        <f t="shared" si="1"/>
        <v>701.51819315367663</v>
      </c>
      <c r="F16" s="74">
        <f t="shared" si="2"/>
        <v>2358.2644800000003</v>
      </c>
      <c r="G16" s="78">
        <f t="shared" si="3"/>
        <v>58.45984942947306</v>
      </c>
      <c r="H16" s="74">
        <f t="shared" si="4"/>
        <v>52.224743999999994</v>
      </c>
      <c r="I16" s="78">
        <f t="shared" si="5"/>
        <v>1.2946175870540084</v>
      </c>
      <c r="J16" s="74">
        <f t="shared" si="6"/>
        <v>26.112943999999999</v>
      </c>
      <c r="K16" s="78">
        <f t="shared" si="7"/>
        <v>0.64732297303662123</v>
      </c>
      <c r="L16" s="95">
        <f t="shared" si="8"/>
        <v>14.321444210526316</v>
      </c>
      <c r="M16" s="96">
        <f t="shared" si="9"/>
        <v>0.35501932851906715</v>
      </c>
      <c r="N16" s="95">
        <f t="shared" si="10"/>
        <v>7.160722105263158</v>
      </c>
      <c r="O16" s="96">
        <f t="shared" si="11"/>
        <v>0.17750966425953357</v>
      </c>
      <c r="P16" s="95">
        <f t="shared" si="12"/>
        <v>2.864288842105263</v>
      </c>
      <c r="Q16" s="96">
        <f t="shared" si="13"/>
        <v>7.1003865703813424E-2</v>
      </c>
      <c r="R16" s="25">
        <f t="shared" si="14"/>
        <v>14.638598526315793</v>
      </c>
      <c r="S16" s="25">
        <f t="shared" si="15"/>
        <v>0.36288137864287695</v>
      </c>
      <c r="T16" s="95">
        <f t="shared" si="16"/>
        <v>13.605372000000001</v>
      </c>
      <c r="U16" s="96">
        <f t="shared" si="17"/>
        <v>0.33726836209311378</v>
      </c>
    </row>
    <row r="17" spans="1:21" x14ac:dyDescent="0.3">
      <c r="A17" s="18">
        <f t="shared" si="18"/>
        <v>2</v>
      </c>
      <c r="B17" s="74">
        <v>21206.19</v>
      </c>
      <c r="C17" s="75"/>
      <c r="D17" s="74">
        <f t="shared" si="0"/>
        <v>29111.857631999999</v>
      </c>
      <c r="E17" s="78">
        <f t="shared" si="1"/>
        <v>721.664100109321</v>
      </c>
      <c r="F17" s="74">
        <f t="shared" si="2"/>
        <v>2425.9881359999999</v>
      </c>
      <c r="G17" s="78">
        <f t="shared" si="3"/>
        <v>60.138675009110088</v>
      </c>
      <c r="H17" s="74">
        <f t="shared" si="4"/>
        <v>52.224743999999994</v>
      </c>
      <c r="I17" s="78">
        <f t="shared" si="5"/>
        <v>1.2946175870540084</v>
      </c>
      <c r="J17" s="74">
        <f t="shared" si="6"/>
        <v>26.112943999999999</v>
      </c>
      <c r="K17" s="78">
        <f t="shared" si="7"/>
        <v>0.64732297303662123</v>
      </c>
      <c r="L17" s="95">
        <f t="shared" si="8"/>
        <v>14.73272147368421</v>
      </c>
      <c r="M17" s="96">
        <f t="shared" si="9"/>
        <v>0.36521462556139728</v>
      </c>
      <c r="N17" s="95">
        <f t="shared" si="10"/>
        <v>7.3663607368421049</v>
      </c>
      <c r="O17" s="96">
        <f t="shared" si="11"/>
        <v>0.18260731278069864</v>
      </c>
      <c r="P17" s="95">
        <f t="shared" si="12"/>
        <v>2.9465442947368419</v>
      </c>
      <c r="Q17" s="96">
        <f t="shared" si="13"/>
        <v>7.3042925112279458E-2</v>
      </c>
      <c r="R17" s="25">
        <f t="shared" si="14"/>
        <v>15.049875789473685</v>
      </c>
      <c r="S17" s="25">
        <f t="shared" si="15"/>
        <v>0.37307667568520708</v>
      </c>
      <c r="T17" s="95">
        <f t="shared" si="16"/>
        <v>13.9960854</v>
      </c>
      <c r="U17" s="96">
        <f t="shared" si="17"/>
        <v>0.3469538942833274</v>
      </c>
    </row>
    <row r="18" spans="1:21" x14ac:dyDescent="0.3">
      <c r="A18" s="18">
        <f t="shared" si="18"/>
        <v>3</v>
      </c>
      <c r="B18" s="74">
        <v>22005.19</v>
      </c>
      <c r="C18" s="75"/>
      <c r="D18" s="74">
        <f t="shared" si="0"/>
        <v>30208.724832</v>
      </c>
      <c r="E18" s="78">
        <f t="shared" si="1"/>
        <v>748.85472775093638</v>
      </c>
      <c r="F18" s="74">
        <f t="shared" si="2"/>
        <v>2517.393736</v>
      </c>
      <c r="G18" s="78">
        <f t="shared" si="3"/>
        <v>62.404560645911367</v>
      </c>
      <c r="H18" s="74">
        <f t="shared" si="4"/>
        <v>52.224743999999994</v>
      </c>
      <c r="I18" s="78">
        <f t="shared" si="5"/>
        <v>1.2946175870540084</v>
      </c>
      <c r="J18" s="74">
        <f t="shared" si="6"/>
        <v>26.112943999999999</v>
      </c>
      <c r="K18" s="78">
        <f t="shared" si="7"/>
        <v>0.64732297303662123</v>
      </c>
      <c r="L18" s="95">
        <f t="shared" si="8"/>
        <v>15.287816210526316</v>
      </c>
      <c r="M18" s="96">
        <f t="shared" si="9"/>
        <v>0.37897506465128361</v>
      </c>
      <c r="N18" s="95">
        <f t="shared" si="10"/>
        <v>7.6439081052631579</v>
      </c>
      <c r="O18" s="96">
        <f t="shared" si="11"/>
        <v>0.18948753232564181</v>
      </c>
      <c r="P18" s="95">
        <f t="shared" si="12"/>
        <v>3.057563242105263</v>
      </c>
      <c r="Q18" s="96">
        <f t="shared" si="13"/>
        <v>7.5795012930256714E-2</v>
      </c>
      <c r="R18" s="25">
        <f t="shared" si="14"/>
        <v>15.604970526315791</v>
      </c>
      <c r="S18" s="25">
        <f t="shared" si="15"/>
        <v>0.38683711477509342</v>
      </c>
      <c r="T18" s="95">
        <f t="shared" si="16"/>
        <v>14.523425400000001</v>
      </c>
      <c r="U18" s="96">
        <f t="shared" si="17"/>
        <v>0.36002631141871944</v>
      </c>
    </row>
    <row r="19" spans="1:21" x14ac:dyDescent="0.3">
      <c r="A19" s="18">
        <f t="shared" si="18"/>
        <v>4</v>
      </c>
      <c r="B19" s="74">
        <v>22799.46</v>
      </c>
      <c r="C19" s="75"/>
      <c r="D19" s="74">
        <f t="shared" si="0"/>
        <v>31299.098687999998</v>
      </c>
      <c r="E19" s="78">
        <f t="shared" si="1"/>
        <v>775.88438959937923</v>
      </c>
      <c r="F19" s="74">
        <f t="shared" si="2"/>
        <v>2608.2582240000002</v>
      </c>
      <c r="G19" s="78">
        <f t="shared" si="3"/>
        <v>64.65703246661495</v>
      </c>
      <c r="H19" s="74">
        <f t="shared" si="4"/>
        <v>36.227048000000217</v>
      </c>
      <c r="I19" s="78">
        <f t="shared" si="5"/>
        <v>0.89804506208493862</v>
      </c>
      <c r="J19" s="74">
        <f t="shared" si="6"/>
        <v>10.115248000000218</v>
      </c>
      <c r="K19" s="78">
        <f t="shared" si="7"/>
        <v>0.25075044806755142</v>
      </c>
      <c r="L19" s="95">
        <f t="shared" si="8"/>
        <v>15.839624842105263</v>
      </c>
      <c r="M19" s="96">
        <f t="shared" si="9"/>
        <v>0.39265404331952392</v>
      </c>
      <c r="N19" s="95">
        <f t="shared" si="10"/>
        <v>7.9198124210526313</v>
      </c>
      <c r="O19" s="96">
        <f t="shared" si="11"/>
        <v>0.19632702165976196</v>
      </c>
      <c r="P19" s="95">
        <f t="shared" si="12"/>
        <v>3.1679249684210524</v>
      </c>
      <c r="Q19" s="96">
        <f t="shared" si="13"/>
        <v>7.8530808663904786E-2</v>
      </c>
      <c r="R19" s="25">
        <f t="shared" si="14"/>
        <v>16.059627157894738</v>
      </c>
      <c r="S19" s="25">
        <f t="shared" si="15"/>
        <v>0.39810775827145672</v>
      </c>
      <c r="T19" s="95">
        <f t="shared" si="16"/>
        <v>15.047643599999999</v>
      </c>
      <c r="U19" s="96">
        <f t="shared" si="17"/>
        <v>0.37302134115354768</v>
      </c>
    </row>
    <row r="20" spans="1:21" x14ac:dyDescent="0.3">
      <c r="A20" s="18">
        <f t="shared" si="18"/>
        <v>5</v>
      </c>
      <c r="B20" s="74">
        <v>22807.51</v>
      </c>
      <c r="C20" s="75"/>
      <c r="D20" s="74">
        <f t="shared" si="0"/>
        <v>31310.149727999997</v>
      </c>
      <c r="E20" s="78">
        <f t="shared" si="1"/>
        <v>776.15833772518022</v>
      </c>
      <c r="F20" s="74">
        <f t="shared" si="2"/>
        <v>2609.1791440000002</v>
      </c>
      <c r="G20" s="78">
        <f t="shared" si="3"/>
        <v>64.679861477098356</v>
      </c>
      <c r="H20" s="74">
        <f t="shared" si="4"/>
        <v>35.306128000000299</v>
      </c>
      <c r="I20" s="78">
        <f t="shared" si="5"/>
        <v>0.87521605160152349</v>
      </c>
      <c r="J20" s="74">
        <f t="shared" si="6"/>
        <v>9.1943280000002989</v>
      </c>
      <c r="K20" s="78">
        <f t="shared" si="7"/>
        <v>0.22792143758413627</v>
      </c>
      <c r="L20" s="95">
        <f t="shared" si="8"/>
        <v>15.845217473684208</v>
      </c>
      <c r="M20" s="96">
        <f t="shared" si="9"/>
        <v>0.39279268103501019</v>
      </c>
      <c r="N20" s="95">
        <f t="shared" si="10"/>
        <v>7.9226087368421041</v>
      </c>
      <c r="O20" s="96">
        <f t="shared" si="11"/>
        <v>0.1963963405175051</v>
      </c>
      <c r="P20" s="95">
        <f t="shared" si="12"/>
        <v>3.1690434947368415</v>
      </c>
      <c r="Q20" s="96">
        <f t="shared" si="13"/>
        <v>7.8558536207002039E-2</v>
      </c>
      <c r="R20" s="25">
        <f t="shared" si="14"/>
        <v>16.059627157894738</v>
      </c>
      <c r="S20" s="25">
        <f t="shared" si="15"/>
        <v>0.39810775827145672</v>
      </c>
      <c r="T20" s="95">
        <f t="shared" si="16"/>
        <v>15.052956599999998</v>
      </c>
      <c r="U20" s="96">
        <f t="shared" si="17"/>
        <v>0.37315304698325968</v>
      </c>
    </row>
    <row r="21" spans="1:21" x14ac:dyDescent="0.3">
      <c r="A21" s="18">
        <f t="shared" si="18"/>
        <v>6</v>
      </c>
      <c r="B21" s="74">
        <v>23939.58</v>
      </c>
      <c r="C21" s="75"/>
      <c r="D21" s="74">
        <f t="shared" si="0"/>
        <v>32864.255424000003</v>
      </c>
      <c r="E21" s="78">
        <f t="shared" si="1"/>
        <v>814.68361161034125</v>
      </c>
      <c r="F21" s="74">
        <f t="shared" si="2"/>
        <v>2738.6879520000002</v>
      </c>
      <c r="G21" s="78">
        <f t="shared" si="3"/>
        <v>67.890300967528432</v>
      </c>
      <c r="H21" s="74">
        <f t="shared" si="4"/>
        <v>0</v>
      </c>
      <c r="I21" s="78">
        <f t="shared" si="5"/>
        <v>0</v>
      </c>
      <c r="J21" s="74">
        <f t="shared" si="6"/>
        <v>0</v>
      </c>
      <c r="K21" s="78">
        <f t="shared" si="7"/>
        <v>0</v>
      </c>
      <c r="L21" s="95">
        <f t="shared" si="8"/>
        <v>16.631708210526316</v>
      </c>
      <c r="M21" s="96">
        <f t="shared" si="9"/>
        <v>0.41228927713073943</v>
      </c>
      <c r="N21" s="95">
        <f t="shared" si="10"/>
        <v>8.315854105263158</v>
      </c>
      <c r="O21" s="96">
        <f t="shared" si="11"/>
        <v>0.20614463856536971</v>
      </c>
      <c r="P21" s="95">
        <f t="shared" si="12"/>
        <v>3.3263416421052634</v>
      </c>
      <c r="Q21" s="96">
        <f t="shared" si="13"/>
        <v>8.2457855426147891E-2</v>
      </c>
      <c r="R21" s="25">
        <f t="shared" si="14"/>
        <v>16.631708210526316</v>
      </c>
      <c r="S21" s="25">
        <f t="shared" si="15"/>
        <v>0.41228927713073943</v>
      </c>
      <c r="T21" s="95">
        <f t="shared" si="16"/>
        <v>15.8001228</v>
      </c>
      <c r="U21" s="96">
        <f t="shared" si="17"/>
        <v>0.39167481327420245</v>
      </c>
    </row>
    <row r="22" spans="1:21" x14ac:dyDescent="0.3">
      <c r="A22" s="18">
        <f t="shared" si="18"/>
        <v>7</v>
      </c>
      <c r="B22" s="74">
        <v>25236.69</v>
      </c>
      <c r="C22" s="75"/>
      <c r="D22" s="74">
        <f t="shared" si="0"/>
        <v>34644.928031999996</v>
      </c>
      <c r="E22" s="78">
        <f t="shared" si="1"/>
        <v>858.82533253676866</v>
      </c>
      <c r="F22" s="74">
        <f t="shared" si="2"/>
        <v>2887.0773359999998</v>
      </c>
      <c r="G22" s="78">
        <f t="shared" si="3"/>
        <v>71.568777711397402</v>
      </c>
      <c r="H22" s="74">
        <f t="shared" si="4"/>
        <v>0</v>
      </c>
      <c r="I22" s="78">
        <f t="shared" si="5"/>
        <v>0</v>
      </c>
      <c r="J22" s="74">
        <f t="shared" si="6"/>
        <v>0</v>
      </c>
      <c r="K22" s="78">
        <f t="shared" si="7"/>
        <v>0</v>
      </c>
      <c r="L22" s="95">
        <f t="shared" si="8"/>
        <v>17.532858315789472</v>
      </c>
      <c r="M22" s="96">
        <f t="shared" si="9"/>
        <v>0.4346282047250854</v>
      </c>
      <c r="N22" s="95">
        <f t="shared" si="10"/>
        <v>8.766429157894736</v>
      </c>
      <c r="O22" s="96">
        <f t="shared" si="11"/>
        <v>0.2173141023625427</v>
      </c>
      <c r="P22" s="95">
        <f t="shared" si="12"/>
        <v>3.5065716631578945</v>
      </c>
      <c r="Q22" s="96">
        <f t="shared" si="13"/>
        <v>8.6925640945017077E-2</v>
      </c>
      <c r="R22" s="25">
        <f t="shared" si="14"/>
        <v>17.532858315789472</v>
      </c>
      <c r="S22" s="25">
        <f t="shared" si="15"/>
        <v>0.4346282047250854</v>
      </c>
      <c r="T22" s="95">
        <f t="shared" si="16"/>
        <v>16.656215399999997</v>
      </c>
      <c r="U22" s="96">
        <f t="shared" si="17"/>
        <v>0.4128967944888311</v>
      </c>
    </row>
    <row r="23" spans="1:21" x14ac:dyDescent="0.3">
      <c r="A23" s="18">
        <f t="shared" si="18"/>
        <v>8</v>
      </c>
      <c r="B23" s="74">
        <v>25236.69</v>
      </c>
      <c r="C23" s="75"/>
      <c r="D23" s="74">
        <f t="shared" si="0"/>
        <v>34644.928031999996</v>
      </c>
      <c r="E23" s="78">
        <f t="shared" si="1"/>
        <v>858.82533253676866</v>
      </c>
      <c r="F23" s="74">
        <f t="shared" si="2"/>
        <v>2887.0773359999998</v>
      </c>
      <c r="G23" s="78">
        <f t="shared" si="3"/>
        <v>71.568777711397402</v>
      </c>
      <c r="H23" s="74">
        <f t="shared" si="4"/>
        <v>0</v>
      </c>
      <c r="I23" s="78">
        <f t="shared" si="5"/>
        <v>0</v>
      </c>
      <c r="J23" s="74">
        <f t="shared" si="6"/>
        <v>0</v>
      </c>
      <c r="K23" s="78">
        <f t="shared" si="7"/>
        <v>0</v>
      </c>
      <c r="L23" s="95">
        <f t="shared" si="8"/>
        <v>17.532858315789472</v>
      </c>
      <c r="M23" s="96">
        <f t="shared" si="9"/>
        <v>0.4346282047250854</v>
      </c>
      <c r="N23" s="95">
        <f t="shared" si="10"/>
        <v>8.766429157894736</v>
      </c>
      <c r="O23" s="96">
        <f t="shared" si="11"/>
        <v>0.2173141023625427</v>
      </c>
      <c r="P23" s="95">
        <f t="shared" si="12"/>
        <v>3.5065716631578945</v>
      </c>
      <c r="Q23" s="96">
        <f t="shared" si="13"/>
        <v>8.6925640945017077E-2</v>
      </c>
      <c r="R23" s="25">
        <f t="shared" si="14"/>
        <v>17.532858315789472</v>
      </c>
      <c r="S23" s="25">
        <f t="shared" si="15"/>
        <v>0.4346282047250854</v>
      </c>
      <c r="T23" s="95">
        <f t="shared" si="16"/>
        <v>16.656215399999997</v>
      </c>
      <c r="U23" s="96">
        <f t="shared" si="17"/>
        <v>0.4128967944888311</v>
      </c>
    </row>
    <row r="24" spans="1:21" x14ac:dyDescent="0.3">
      <c r="A24" s="18">
        <f t="shared" si="18"/>
        <v>9</v>
      </c>
      <c r="B24" s="74">
        <v>25897.439999999999</v>
      </c>
      <c r="C24" s="75"/>
      <c r="D24" s="74">
        <f t="shared" si="0"/>
        <v>35552.005632</v>
      </c>
      <c r="E24" s="78">
        <f t="shared" si="1"/>
        <v>881.31119888745388</v>
      </c>
      <c r="F24" s="74">
        <f t="shared" si="2"/>
        <v>2962.667136</v>
      </c>
      <c r="G24" s="78">
        <f t="shared" si="3"/>
        <v>73.442599907287828</v>
      </c>
      <c r="H24" s="74">
        <f t="shared" si="4"/>
        <v>0</v>
      </c>
      <c r="I24" s="78">
        <f t="shared" si="5"/>
        <v>0</v>
      </c>
      <c r="J24" s="74">
        <f t="shared" si="6"/>
        <v>0</v>
      </c>
      <c r="K24" s="78">
        <f t="shared" si="7"/>
        <v>0</v>
      </c>
      <c r="L24" s="95">
        <f t="shared" si="8"/>
        <v>17.991905684210526</v>
      </c>
      <c r="M24" s="96">
        <f t="shared" si="9"/>
        <v>0.44600769174466287</v>
      </c>
      <c r="N24" s="95">
        <f t="shared" si="10"/>
        <v>8.9959528421052628</v>
      </c>
      <c r="O24" s="96">
        <f t="shared" si="11"/>
        <v>0.22300384587233144</v>
      </c>
      <c r="P24" s="95">
        <f t="shared" si="12"/>
        <v>3.598381136842105</v>
      </c>
      <c r="Q24" s="96">
        <f t="shared" si="13"/>
        <v>8.9201538348932574E-2</v>
      </c>
      <c r="R24" s="25">
        <f t="shared" si="14"/>
        <v>17.991905684210526</v>
      </c>
      <c r="S24" s="25">
        <f t="shared" si="15"/>
        <v>0.44600769174466287</v>
      </c>
      <c r="T24" s="95">
        <f t="shared" si="16"/>
        <v>17.092310399999999</v>
      </c>
      <c r="U24" s="96">
        <f t="shared" si="17"/>
        <v>0.42370730715742971</v>
      </c>
    </row>
    <row r="25" spans="1:21" x14ac:dyDescent="0.3">
      <c r="A25" s="18">
        <f t="shared" si="18"/>
        <v>10</v>
      </c>
      <c r="B25" s="74">
        <v>26250.83</v>
      </c>
      <c r="C25" s="75"/>
      <c r="D25" s="74">
        <f t="shared" si="0"/>
        <v>36037.139424000001</v>
      </c>
      <c r="E25" s="78">
        <f t="shared" si="1"/>
        <v>893.33735145600269</v>
      </c>
      <c r="F25" s="74">
        <f t="shared" si="2"/>
        <v>3003.0949519999999</v>
      </c>
      <c r="G25" s="78">
        <f t="shared" si="3"/>
        <v>74.44477928800022</v>
      </c>
      <c r="H25" s="74">
        <f t="shared" si="4"/>
        <v>0</v>
      </c>
      <c r="I25" s="78">
        <f t="shared" si="5"/>
        <v>0</v>
      </c>
      <c r="J25" s="74">
        <f t="shared" si="6"/>
        <v>0</v>
      </c>
      <c r="K25" s="78">
        <f t="shared" si="7"/>
        <v>0</v>
      </c>
      <c r="L25" s="95">
        <f t="shared" si="8"/>
        <v>18.237418736842105</v>
      </c>
      <c r="M25" s="96">
        <f t="shared" si="9"/>
        <v>0.45209380134413091</v>
      </c>
      <c r="N25" s="95">
        <f t="shared" si="10"/>
        <v>9.1187093684210527</v>
      </c>
      <c r="O25" s="96">
        <f t="shared" si="11"/>
        <v>0.22604690067206545</v>
      </c>
      <c r="P25" s="95">
        <f t="shared" si="12"/>
        <v>3.6474837473684212</v>
      </c>
      <c r="Q25" s="96">
        <f t="shared" si="13"/>
        <v>9.0418760268826184E-2</v>
      </c>
      <c r="R25" s="25">
        <f t="shared" si="14"/>
        <v>18.237418736842102</v>
      </c>
      <c r="S25" s="25">
        <f t="shared" si="15"/>
        <v>0.4520938013441308</v>
      </c>
      <c r="T25" s="95">
        <f t="shared" si="16"/>
        <v>17.325547799999999</v>
      </c>
      <c r="U25" s="96">
        <f t="shared" si="17"/>
        <v>0.4294891112769243</v>
      </c>
    </row>
    <row r="26" spans="1:21" x14ac:dyDescent="0.3">
      <c r="A26" s="18">
        <f t="shared" si="18"/>
        <v>11</v>
      </c>
      <c r="B26" s="74">
        <v>26557.78</v>
      </c>
      <c r="C26" s="75"/>
      <c r="D26" s="74">
        <f t="shared" si="0"/>
        <v>36458.520383999996</v>
      </c>
      <c r="E26" s="78">
        <f t="shared" si="1"/>
        <v>903.78311260067562</v>
      </c>
      <c r="F26" s="74">
        <f t="shared" si="2"/>
        <v>3038.2100319999995</v>
      </c>
      <c r="G26" s="78">
        <f t="shared" si="3"/>
        <v>75.31525938338963</v>
      </c>
      <c r="H26" s="74">
        <f t="shared" si="4"/>
        <v>0</v>
      </c>
      <c r="I26" s="78">
        <f t="shared" si="5"/>
        <v>0</v>
      </c>
      <c r="J26" s="74">
        <f t="shared" si="6"/>
        <v>0</v>
      </c>
      <c r="K26" s="78">
        <f t="shared" si="7"/>
        <v>0</v>
      </c>
      <c r="L26" s="95">
        <f t="shared" si="8"/>
        <v>18.450668210526313</v>
      </c>
      <c r="M26" s="96">
        <f t="shared" si="9"/>
        <v>0.4573801177128925</v>
      </c>
      <c r="N26" s="95">
        <f t="shared" si="10"/>
        <v>9.2253341052631566</v>
      </c>
      <c r="O26" s="96">
        <f t="shared" si="11"/>
        <v>0.22869005885644625</v>
      </c>
      <c r="P26" s="95">
        <f t="shared" si="12"/>
        <v>3.6901336421052626</v>
      </c>
      <c r="Q26" s="96">
        <f t="shared" si="13"/>
        <v>9.14760235425785E-2</v>
      </c>
      <c r="R26" s="25">
        <f t="shared" si="14"/>
        <v>18.450668210526313</v>
      </c>
      <c r="S26" s="25">
        <f t="shared" si="15"/>
        <v>0.4573801177128925</v>
      </c>
      <c r="T26" s="95">
        <f t="shared" si="16"/>
        <v>17.528134799999997</v>
      </c>
      <c r="U26" s="96">
        <f t="shared" si="17"/>
        <v>0.43451111182724789</v>
      </c>
    </row>
    <row r="27" spans="1:21" x14ac:dyDescent="0.3">
      <c r="A27" s="18">
        <f t="shared" si="18"/>
        <v>12</v>
      </c>
      <c r="B27" s="74">
        <v>27390.95</v>
      </c>
      <c r="C27" s="75"/>
      <c r="D27" s="74">
        <f t="shared" si="0"/>
        <v>37602.296159999998</v>
      </c>
      <c r="E27" s="78">
        <f t="shared" si="1"/>
        <v>932.13657346696436</v>
      </c>
      <c r="F27" s="74">
        <f t="shared" si="2"/>
        <v>3133.5246800000004</v>
      </c>
      <c r="G27" s="78">
        <f t="shared" si="3"/>
        <v>77.678047788913716</v>
      </c>
      <c r="H27" s="74">
        <f t="shared" si="4"/>
        <v>0</v>
      </c>
      <c r="I27" s="78">
        <f t="shared" si="5"/>
        <v>0</v>
      </c>
      <c r="J27" s="74">
        <f t="shared" si="6"/>
        <v>0</v>
      </c>
      <c r="K27" s="78">
        <f t="shared" si="7"/>
        <v>0</v>
      </c>
      <c r="L27" s="95">
        <f t="shared" si="8"/>
        <v>19.029502105263155</v>
      </c>
      <c r="M27" s="96">
        <f t="shared" si="9"/>
        <v>0.47172903515534631</v>
      </c>
      <c r="N27" s="95">
        <f t="shared" si="10"/>
        <v>9.5147510526315777</v>
      </c>
      <c r="O27" s="96">
        <f t="shared" si="11"/>
        <v>0.23586451757767316</v>
      </c>
      <c r="P27" s="95">
        <f t="shared" si="12"/>
        <v>3.8059004210526313</v>
      </c>
      <c r="Q27" s="96">
        <f t="shared" si="13"/>
        <v>9.4345807031069276E-2</v>
      </c>
      <c r="R27" s="25">
        <f t="shared" si="14"/>
        <v>19.029502105263163</v>
      </c>
      <c r="S27" s="25">
        <f t="shared" si="15"/>
        <v>0.47172903515534653</v>
      </c>
      <c r="T27" s="95">
        <f t="shared" si="16"/>
        <v>18.078026999999999</v>
      </c>
      <c r="U27" s="96">
        <f t="shared" si="17"/>
        <v>0.44814258339757906</v>
      </c>
    </row>
    <row r="28" spans="1:21" x14ac:dyDescent="0.3">
      <c r="A28" s="18">
        <f t="shared" si="18"/>
        <v>13</v>
      </c>
      <c r="B28" s="74">
        <v>27399.03</v>
      </c>
      <c r="C28" s="75"/>
      <c r="D28" s="74">
        <f t="shared" si="0"/>
        <v>37613.388383999998</v>
      </c>
      <c r="E28" s="78">
        <f t="shared" si="1"/>
        <v>932.41154251745786</v>
      </c>
      <c r="F28" s="74">
        <f t="shared" si="2"/>
        <v>3134.449032</v>
      </c>
      <c r="G28" s="78">
        <f t="shared" si="3"/>
        <v>77.700961876454826</v>
      </c>
      <c r="H28" s="74">
        <f t="shared" si="4"/>
        <v>0</v>
      </c>
      <c r="I28" s="78">
        <f t="shared" si="5"/>
        <v>0</v>
      </c>
      <c r="J28" s="74">
        <f t="shared" si="6"/>
        <v>0</v>
      </c>
      <c r="K28" s="78">
        <f t="shared" si="7"/>
        <v>0</v>
      </c>
      <c r="L28" s="95">
        <f t="shared" si="8"/>
        <v>19.035115578947366</v>
      </c>
      <c r="M28" s="96">
        <f t="shared" si="9"/>
        <v>0.47186818953312643</v>
      </c>
      <c r="N28" s="95">
        <f t="shared" si="10"/>
        <v>9.5175577894736829</v>
      </c>
      <c r="O28" s="96">
        <f t="shared" si="11"/>
        <v>0.23593409476656321</v>
      </c>
      <c r="P28" s="95">
        <f t="shared" si="12"/>
        <v>3.8070231157894732</v>
      </c>
      <c r="Q28" s="96">
        <f t="shared" si="13"/>
        <v>9.4373637906625285E-2</v>
      </c>
      <c r="R28" s="25">
        <f t="shared" si="14"/>
        <v>19.035115578947369</v>
      </c>
      <c r="S28" s="25">
        <f t="shared" si="15"/>
        <v>0.47186818953312648</v>
      </c>
      <c r="T28" s="95">
        <f t="shared" si="16"/>
        <v>18.0833598</v>
      </c>
      <c r="U28" s="96">
        <f t="shared" si="17"/>
        <v>0.44827478005647015</v>
      </c>
    </row>
    <row r="29" spans="1:21" x14ac:dyDescent="0.3">
      <c r="A29" s="18">
        <f t="shared" si="18"/>
        <v>14</v>
      </c>
      <c r="B29" s="74">
        <v>28531.1</v>
      </c>
      <c r="C29" s="75"/>
      <c r="D29" s="74">
        <f t="shared" si="0"/>
        <v>39167.494079999997</v>
      </c>
      <c r="E29" s="78">
        <f t="shared" si="1"/>
        <v>970.93681640261866</v>
      </c>
      <c r="F29" s="74">
        <f t="shared" si="2"/>
        <v>3263.95784</v>
      </c>
      <c r="G29" s="78">
        <f t="shared" si="3"/>
        <v>80.911401366884903</v>
      </c>
      <c r="H29" s="74">
        <f t="shared" si="4"/>
        <v>0</v>
      </c>
      <c r="I29" s="78">
        <f t="shared" si="5"/>
        <v>0</v>
      </c>
      <c r="J29" s="74">
        <f t="shared" si="6"/>
        <v>0</v>
      </c>
      <c r="K29" s="78">
        <f t="shared" si="7"/>
        <v>0</v>
      </c>
      <c r="L29" s="95">
        <f t="shared" si="8"/>
        <v>19.821606315789474</v>
      </c>
      <c r="M29" s="96">
        <f t="shared" si="9"/>
        <v>0.49136478562885566</v>
      </c>
      <c r="N29" s="95">
        <f t="shared" si="10"/>
        <v>9.9108031578947369</v>
      </c>
      <c r="O29" s="96">
        <f t="shared" si="11"/>
        <v>0.24568239281442783</v>
      </c>
      <c r="P29" s="95">
        <f t="shared" si="12"/>
        <v>3.9643212631578946</v>
      </c>
      <c r="Q29" s="96">
        <f t="shared" si="13"/>
        <v>9.8272957125771124E-2</v>
      </c>
      <c r="R29" s="25">
        <f t="shared" si="14"/>
        <v>19.821606315789474</v>
      </c>
      <c r="S29" s="25">
        <f t="shared" si="15"/>
        <v>0.49136478562885566</v>
      </c>
      <c r="T29" s="95">
        <f t="shared" si="16"/>
        <v>18.830525999999999</v>
      </c>
      <c r="U29" s="96">
        <f t="shared" si="17"/>
        <v>0.46679654634741286</v>
      </c>
    </row>
    <row r="30" spans="1:21" x14ac:dyDescent="0.3">
      <c r="A30" s="18">
        <f t="shared" si="18"/>
        <v>15</v>
      </c>
      <c r="B30" s="74">
        <v>28539.18</v>
      </c>
      <c r="C30" s="75"/>
      <c r="D30" s="74">
        <f t="shared" si="0"/>
        <v>39178.586304000004</v>
      </c>
      <c r="E30" s="78">
        <f t="shared" si="1"/>
        <v>971.21178545311227</v>
      </c>
      <c r="F30" s="74">
        <f t="shared" si="2"/>
        <v>3264.882192</v>
      </c>
      <c r="G30" s="78">
        <f t="shared" si="3"/>
        <v>80.934315454426013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19.827219789473688</v>
      </c>
      <c r="M30" s="96">
        <f t="shared" si="9"/>
        <v>0.49150394000663578</v>
      </c>
      <c r="N30" s="95">
        <f t="shared" si="10"/>
        <v>9.9136098947368438</v>
      </c>
      <c r="O30" s="96">
        <f t="shared" si="11"/>
        <v>0.24575197000331789</v>
      </c>
      <c r="P30" s="95">
        <f t="shared" si="12"/>
        <v>3.9654439578947374</v>
      </c>
      <c r="Q30" s="96">
        <f t="shared" si="13"/>
        <v>9.8300788001327161E-2</v>
      </c>
      <c r="R30" s="25">
        <f t="shared" si="14"/>
        <v>19.827219789473684</v>
      </c>
      <c r="S30" s="25">
        <f t="shared" si="15"/>
        <v>0.49150394000663572</v>
      </c>
      <c r="T30" s="95">
        <f t="shared" si="16"/>
        <v>18.8358588</v>
      </c>
      <c r="U30" s="96">
        <f t="shared" si="17"/>
        <v>0.46692874300630394</v>
      </c>
    </row>
    <row r="31" spans="1:21" x14ac:dyDescent="0.3">
      <c r="A31" s="18">
        <f t="shared" si="18"/>
        <v>16</v>
      </c>
      <c r="B31" s="74">
        <v>30153.33</v>
      </c>
      <c r="C31" s="75"/>
      <c r="D31" s="74">
        <f t="shared" si="0"/>
        <v>41394.491424</v>
      </c>
      <c r="E31" s="78">
        <f t="shared" si="1"/>
        <v>1026.142638529099</v>
      </c>
      <c r="F31" s="74">
        <f t="shared" si="2"/>
        <v>3449.5409520000003</v>
      </c>
      <c r="G31" s="78">
        <f t="shared" si="3"/>
        <v>85.511886544091595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20.948629263157894</v>
      </c>
      <c r="M31" s="96">
        <f t="shared" si="9"/>
        <v>0.51930295472120391</v>
      </c>
      <c r="N31" s="95">
        <f t="shared" si="10"/>
        <v>10.474314631578947</v>
      </c>
      <c r="O31" s="96">
        <f t="shared" si="11"/>
        <v>0.25965147736060196</v>
      </c>
      <c r="P31" s="95">
        <f t="shared" si="12"/>
        <v>4.1897258526315788</v>
      </c>
      <c r="Q31" s="96">
        <f t="shared" si="13"/>
        <v>0.10386059094424079</v>
      </c>
      <c r="R31" s="25">
        <f t="shared" si="14"/>
        <v>20.948629263157898</v>
      </c>
      <c r="S31" s="25">
        <f t="shared" si="15"/>
        <v>0.51930295472120402</v>
      </c>
      <c r="T31" s="95">
        <f t="shared" si="16"/>
        <v>19.901197799999998</v>
      </c>
      <c r="U31" s="96">
        <f t="shared" si="17"/>
        <v>0.49333780698514368</v>
      </c>
    </row>
    <row r="32" spans="1:21" x14ac:dyDescent="0.3">
      <c r="A32" s="18">
        <f t="shared" si="18"/>
        <v>17</v>
      </c>
      <c r="B32" s="74">
        <v>30813.67</v>
      </c>
      <c r="C32" s="75"/>
      <c r="D32" s="74">
        <f t="shared" si="0"/>
        <v>42301.006175999995</v>
      </c>
      <c r="E32" s="78">
        <f t="shared" si="1"/>
        <v>1048.6145522423208</v>
      </c>
      <c r="F32" s="74">
        <f t="shared" si="2"/>
        <v>3525.0838480000002</v>
      </c>
      <c r="G32" s="78">
        <f t="shared" si="3"/>
        <v>87.384546020193412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21.407391789473682</v>
      </c>
      <c r="M32" s="96">
        <f t="shared" si="9"/>
        <v>0.53067538068943354</v>
      </c>
      <c r="N32" s="95">
        <f t="shared" si="10"/>
        <v>10.703695894736841</v>
      </c>
      <c r="O32" s="96">
        <f t="shared" si="11"/>
        <v>0.26533769034471677</v>
      </c>
      <c r="P32" s="95">
        <f t="shared" si="12"/>
        <v>4.281478357894736</v>
      </c>
      <c r="Q32" s="96">
        <f t="shared" si="13"/>
        <v>0.10613507613788671</v>
      </c>
      <c r="R32" s="25">
        <f t="shared" si="14"/>
        <v>21.407391789473685</v>
      </c>
      <c r="S32" s="25">
        <f t="shared" si="15"/>
        <v>0.53067538068943365</v>
      </c>
      <c r="T32" s="95">
        <f t="shared" si="16"/>
        <v>20.337022199999996</v>
      </c>
      <c r="U32" s="96">
        <f t="shared" si="17"/>
        <v>0.50414161165496185</v>
      </c>
    </row>
    <row r="33" spans="1:21" x14ac:dyDescent="0.3">
      <c r="A33" s="18">
        <f t="shared" si="18"/>
        <v>18</v>
      </c>
      <c r="B33" s="74">
        <v>31759.200000000001</v>
      </c>
      <c r="C33" s="75"/>
      <c r="D33" s="74">
        <f t="shared" si="0"/>
        <v>43599.029760000005</v>
      </c>
      <c r="E33" s="78">
        <f t="shared" si="1"/>
        <v>1080.7917163899763</v>
      </c>
      <c r="F33" s="74">
        <f t="shared" si="2"/>
        <v>3633.2524800000001</v>
      </c>
      <c r="G33" s="78">
        <f t="shared" si="3"/>
        <v>90.065976365831347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22.064286315789477</v>
      </c>
      <c r="M33" s="96">
        <f t="shared" si="9"/>
        <v>0.54695937064270062</v>
      </c>
      <c r="N33" s="95">
        <f t="shared" si="10"/>
        <v>11.032143157894739</v>
      </c>
      <c r="O33" s="96">
        <f t="shared" si="11"/>
        <v>0.27347968532135031</v>
      </c>
      <c r="P33" s="95">
        <f t="shared" si="12"/>
        <v>4.4128572631578953</v>
      </c>
      <c r="Q33" s="96">
        <f t="shared" si="13"/>
        <v>0.10939187412854011</v>
      </c>
      <c r="R33" s="25">
        <f t="shared" si="14"/>
        <v>22.064286315789474</v>
      </c>
      <c r="S33" s="25">
        <f t="shared" si="15"/>
        <v>0.5469593706427005</v>
      </c>
      <c r="T33" s="95">
        <f t="shared" si="16"/>
        <v>20.961072000000001</v>
      </c>
      <c r="U33" s="96">
        <f t="shared" si="17"/>
        <v>0.51961140211056556</v>
      </c>
    </row>
    <row r="34" spans="1:21" x14ac:dyDescent="0.3">
      <c r="A34" s="18">
        <f t="shared" si="18"/>
        <v>19</v>
      </c>
      <c r="B34" s="74">
        <v>32419.58</v>
      </c>
      <c r="C34" s="75"/>
      <c r="D34" s="74">
        <f t="shared" si="0"/>
        <v>44505.599424</v>
      </c>
      <c r="E34" s="78">
        <f t="shared" si="1"/>
        <v>1103.2649913361213</v>
      </c>
      <c r="F34" s="74">
        <f t="shared" si="2"/>
        <v>3708.7999519999998</v>
      </c>
      <c r="G34" s="78">
        <f t="shared" si="3"/>
        <v>91.938749278010107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22.523076631578949</v>
      </c>
      <c r="M34" s="96">
        <f t="shared" si="9"/>
        <v>0.55833248549398851</v>
      </c>
      <c r="N34" s="95">
        <f t="shared" si="10"/>
        <v>11.261538315789474</v>
      </c>
      <c r="O34" s="96">
        <f t="shared" si="11"/>
        <v>0.27916624274699425</v>
      </c>
      <c r="P34" s="95">
        <f t="shared" si="12"/>
        <v>4.5046153263157898</v>
      </c>
      <c r="Q34" s="96">
        <f t="shared" si="13"/>
        <v>0.11166649709879771</v>
      </c>
      <c r="R34" s="25">
        <f t="shared" si="14"/>
        <v>22.523076631578945</v>
      </c>
      <c r="S34" s="25">
        <f t="shared" si="15"/>
        <v>0.55833248549398851</v>
      </c>
      <c r="T34" s="95">
        <f t="shared" si="16"/>
        <v>21.396922799999999</v>
      </c>
      <c r="U34" s="96">
        <f t="shared" si="17"/>
        <v>0.53041586121928908</v>
      </c>
    </row>
    <row r="35" spans="1:21" x14ac:dyDescent="0.3">
      <c r="A35" s="18">
        <f t="shared" si="18"/>
        <v>20</v>
      </c>
      <c r="B35" s="74">
        <v>32419.58</v>
      </c>
      <c r="C35" s="75"/>
      <c r="D35" s="74">
        <f t="shared" si="0"/>
        <v>44505.599424</v>
      </c>
      <c r="E35" s="78">
        <f t="shared" si="1"/>
        <v>1103.2649913361213</v>
      </c>
      <c r="F35" s="74">
        <f t="shared" si="2"/>
        <v>3708.7999519999998</v>
      </c>
      <c r="G35" s="78">
        <f t="shared" si="3"/>
        <v>91.938749278010107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22.523076631578949</v>
      </c>
      <c r="M35" s="96">
        <f t="shared" si="9"/>
        <v>0.55833248549398851</v>
      </c>
      <c r="N35" s="95">
        <f t="shared" si="10"/>
        <v>11.261538315789474</v>
      </c>
      <c r="O35" s="96">
        <f t="shared" si="11"/>
        <v>0.27916624274699425</v>
      </c>
      <c r="P35" s="95">
        <f t="shared" si="12"/>
        <v>4.5046153263157898</v>
      </c>
      <c r="Q35" s="96">
        <f t="shared" si="13"/>
        <v>0.11166649709879771</v>
      </c>
      <c r="R35" s="25">
        <f t="shared" si="14"/>
        <v>22.523076631578945</v>
      </c>
      <c r="S35" s="25">
        <f t="shared" si="15"/>
        <v>0.55833248549398851</v>
      </c>
      <c r="T35" s="95">
        <f t="shared" si="16"/>
        <v>21.396922799999999</v>
      </c>
      <c r="U35" s="96">
        <f t="shared" si="17"/>
        <v>0.53041586121928908</v>
      </c>
    </row>
    <row r="36" spans="1:21" x14ac:dyDescent="0.3">
      <c r="A36" s="18">
        <f t="shared" si="18"/>
        <v>21</v>
      </c>
      <c r="B36" s="74">
        <v>33079.919999999998</v>
      </c>
      <c r="C36" s="75"/>
      <c r="D36" s="74">
        <f t="shared" si="0"/>
        <v>45412.114175999995</v>
      </c>
      <c r="E36" s="78">
        <f t="shared" si="1"/>
        <v>1125.736905049343</v>
      </c>
      <c r="F36" s="74">
        <f t="shared" si="2"/>
        <v>3784.3428479999998</v>
      </c>
      <c r="G36" s="78">
        <f t="shared" si="3"/>
        <v>93.811408754111923</v>
      </c>
      <c r="H36" s="74">
        <f t="shared" si="4"/>
        <v>0</v>
      </c>
      <c r="I36" s="78">
        <f t="shared" si="5"/>
        <v>0</v>
      </c>
      <c r="J36" s="74">
        <f t="shared" si="6"/>
        <v>0</v>
      </c>
      <c r="K36" s="78">
        <f t="shared" si="7"/>
        <v>0</v>
      </c>
      <c r="L36" s="95">
        <f t="shared" si="8"/>
        <v>22.981839157894736</v>
      </c>
      <c r="M36" s="96">
        <f t="shared" si="9"/>
        <v>0.56970491146221824</v>
      </c>
      <c r="N36" s="95">
        <f t="shared" si="10"/>
        <v>11.490919578947368</v>
      </c>
      <c r="O36" s="96">
        <f t="shared" si="11"/>
        <v>0.28485245573110912</v>
      </c>
      <c r="P36" s="95">
        <f t="shared" si="12"/>
        <v>4.5963678315789469</v>
      </c>
      <c r="Q36" s="96">
        <f t="shared" si="13"/>
        <v>0.11394098229244363</v>
      </c>
      <c r="R36" s="25">
        <f t="shared" si="14"/>
        <v>22.981839157894736</v>
      </c>
      <c r="S36" s="25">
        <f t="shared" si="15"/>
        <v>0.56970491146221824</v>
      </c>
      <c r="T36" s="95">
        <f t="shared" si="16"/>
        <v>21.832747199999996</v>
      </c>
      <c r="U36" s="96">
        <f t="shared" si="17"/>
        <v>0.54121966588910719</v>
      </c>
    </row>
    <row r="37" spans="1:21" x14ac:dyDescent="0.3">
      <c r="A37" s="18">
        <f t="shared" si="18"/>
        <v>22</v>
      </c>
      <c r="B37" s="74">
        <v>33131.01</v>
      </c>
      <c r="C37" s="75"/>
      <c r="D37" s="74">
        <f t="shared" si="0"/>
        <v>45482.250528000004</v>
      </c>
      <c r="E37" s="78">
        <f t="shared" si="1"/>
        <v>1127.475539800545</v>
      </c>
      <c r="F37" s="74">
        <f t="shared" si="2"/>
        <v>3790.1875439999999</v>
      </c>
      <c r="G37" s="78">
        <f t="shared" si="3"/>
        <v>93.95629498337874</v>
      </c>
      <c r="H37" s="74">
        <f t="shared" si="4"/>
        <v>0</v>
      </c>
      <c r="I37" s="78">
        <f t="shared" si="5"/>
        <v>0</v>
      </c>
      <c r="J37" s="74">
        <f t="shared" si="6"/>
        <v>0</v>
      </c>
      <c r="K37" s="78">
        <f t="shared" si="7"/>
        <v>0</v>
      </c>
      <c r="L37" s="95">
        <f t="shared" si="8"/>
        <v>23.017333263157898</v>
      </c>
      <c r="M37" s="96">
        <f t="shared" si="9"/>
        <v>0.57058478734845397</v>
      </c>
      <c r="N37" s="95">
        <f t="shared" si="10"/>
        <v>11.508666631578949</v>
      </c>
      <c r="O37" s="96">
        <f t="shared" si="11"/>
        <v>0.28529239367422699</v>
      </c>
      <c r="P37" s="95">
        <f t="shared" si="12"/>
        <v>4.6034666526315799</v>
      </c>
      <c r="Q37" s="96">
        <f t="shared" si="13"/>
        <v>0.11411695746969081</v>
      </c>
      <c r="R37" s="25">
        <f t="shared" si="14"/>
        <v>23.017333263157894</v>
      </c>
      <c r="S37" s="25">
        <f t="shared" si="15"/>
        <v>0.57058478734845386</v>
      </c>
      <c r="T37" s="95">
        <f t="shared" si="16"/>
        <v>21.866466600000003</v>
      </c>
      <c r="U37" s="96">
        <f t="shared" si="17"/>
        <v>0.54205554798103128</v>
      </c>
    </row>
    <row r="38" spans="1:21" x14ac:dyDescent="0.3">
      <c r="A38" s="18">
        <f t="shared" si="18"/>
        <v>23</v>
      </c>
      <c r="B38" s="74">
        <v>34271.160000000003</v>
      </c>
      <c r="C38" s="75"/>
      <c r="D38" s="74">
        <f t="shared" si="0"/>
        <v>47047.448448000003</v>
      </c>
      <c r="E38" s="78">
        <f t="shared" si="1"/>
        <v>1166.2757827361993</v>
      </c>
      <c r="F38" s="74">
        <f t="shared" si="2"/>
        <v>3920.6207040000004</v>
      </c>
      <c r="G38" s="78">
        <f t="shared" si="3"/>
        <v>97.189648561349941</v>
      </c>
      <c r="H38" s="74">
        <f t="shared" si="4"/>
        <v>0</v>
      </c>
      <c r="I38" s="78">
        <f t="shared" si="5"/>
        <v>0</v>
      </c>
      <c r="J38" s="74">
        <f t="shared" si="6"/>
        <v>0</v>
      </c>
      <c r="K38" s="78">
        <f t="shared" si="7"/>
        <v>0</v>
      </c>
      <c r="L38" s="95">
        <f t="shared" si="8"/>
        <v>23.809437473684213</v>
      </c>
      <c r="M38" s="96">
        <f t="shared" si="9"/>
        <v>0.59022053782196315</v>
      </c>
      <c r="N38" s="95">
        <f t="shared" si="10"/>
        <v>11.904718736842106</v>
      </c>
      <c r="O38" s="96">
        <f t="shared" si="11"/>
        <v>0.29511026891098158</v>
      </c>
      <c r="P38" s="95">
        <f t="shared" si="12"/>
        <v>4.7618874947368424</v>
      </c>
      <c r="Q38" s="96">
        <f t="shared" si="13"/>
        <v>0.11804410756439264</v>
      </c>
      <c r="R38" s="25">
        <f t="shared" si="14"/>
        <v>23.809437473684213</v>
      </c>
      <c r="S38" s="25">
        <f t="shared" si="15"/>
        <v>0.59022053782196315</v>
      </c>
      <c r="T38" s="95">
        <f t="shared" si="16"/>
        <v>22.618965600000003</v>
      </c>
      <c r="U38" s="96">
        <f t="shared" si="17"/>
        <v>0.56070951093086507</v>
      </c>
    </row>
    <row r="39" spans="1:21" x14ac:dyDescent="0.3">
      <c r="A39" s="18">
        <f t="shared" si="18"/>
        <v>24</v>
      </c>
      <c r="B39" s="74">
        <v>35403.230000000003</v>
      </c>
      <c r="C39" s="75"/>
      <c r="D39" s="74">
        <f t="shared" si="0"/>
        <v>48601.554144000002</v>
      </c>
      <c r="E39" s="78">
        <f t="shared" si="1"/>
        <v>1204.80105662136</v>
      </c>
      <c r="F39" s="74">
        <f t="shared" si="2"/>
        <v>4050.1295120000004</v>
      </c>
      <c r="G39" s="78">
        <f t="shared" si="3"/>
        <v>100.40008805178002</v>
      </c>
      <c r="H39" s="74">
        <f t="shared" si="4"/>
        <v>0</v>
      </c>
      <c r="I39" s="78">
        <f t="shared" si="5"/>
        <v>0</v>
      </c>
      <c r="J39" s="74">
        <f t="shared" si="6"/>
        <v>0</v>
      </c>
      <c r="K39" s="78">
        <f t="shared" si="7"/>
        <v>0</v>
      </c>
      <c r="L39" s="95">
        <f t="shared" si="8"/>
        <v>24.595928210526317</v>
      </c>
      <c r="M39" s="96">
        <f t="shared" si="9"/>
        <v>0.60971713391769233</v>
      </c>
      <c r="N39" s="95">
        <f t="shared" si="10"/>
        <v>12.297964105263159</v>
      </c>
      <c r="O39" s="96">
        <f t="shared" si="11"/>
        <v>0.30485856695884617</v>
      </c>
      <c r="P39" s="95">
        <f t="shared" si="12"/>
        <v>4.9191856421052638</v>
      </c>
      <c r="Q39" s="96">
        <f t="shared" si="13"/>
        <v>0.12194342678353848</v>
      </c>
      <c r="R39" s="25">
        <f t="shared" si="14"/>
        <v>24.595928210526321</v>
      </c>
      <c r="S39" s="25">
        <f t="shared" si="15"/>
        <v>0.60971713391769244</v>
      </c>
      <c r="T39" s="95">
        <f t="shared" si="16"/>
        <v>23.366131800000002</v>
      </c>
      <c r="U39" s="96">
        <f t="shared" si="17"/>
        <v>0.57923127722180767</v>
      </c>
    </row>
    <row r="40" spans="1:21" x14ac:dyDescent="0.3">
      <c r="A40" s="18">
        <f t="shared" si="18"/>
        <v>25</v>
      </c>
      <c r="B40" s="74">
        <v>35411.279999999999</v>
      </c>
      <c r="C40" s="75"/>
      <c r="D40" s="74">
        <f t="shared" si="0"/>
        <v>48612.605184</v>
      </c>
      <c r="E40" s="78">
        <f t="shared" si="1"/>
        <v>1205.0750047471611</v>
      </c>
      <c r="F40" s="74">
        <f t="shared" si="2"/>
        <v>4051.050432</v>
      </c>
      <c r="G40" s="78">
        <f t="shared" si="3"/>
        <v>100.42291706226342</v>
      </c>
      <c r="H40" s="74">
        <f t="shared" si="4"/>
        <v>0</v>
      </c>
      <c r="I40" s="78">
        <f t="shared" si="5"/>
        <v>0</v>
      </c>
      <c r="J40" s="74">
        <f t="shared" si="6"/>
        <v>0</v>
      </c>
      <c r="K40" s="78">
        <f t="shared" si="7"/>
        <v>0</v>
      </c>
      <c r="L40" s="95">
        <f t="shared" si="8"/>
        <v>24.601520842105263</v>
      </c>
      <c r="M40" s="96">
        <f t="shared" si="9"/>
        <v>0.60985577163317861</v>
      </c>
      <c r="N40" s="95">
        <f t="shared" si="10"/>
        <v>12.300760421052631</v>
      </c>
      <c r="O40" s="96">
        <f t="shared" si="11"/>
        <v>0.30492788581658931</v>
      </c>
      <c r="P40" s="95">
        <f t="shared" si="12"/>
        <v>4.9203041684210529</v>
      </c>
      <c r="Q40" s="96">
        <f t="shared" si="13"/>
        <v>0.12197115432663573</v>
      </c>
      <c r="R40" s="25">
        <f t="shared" si="14"/>
        <v>24.601520842105263</v>
      </c>
      <c r="S40" s="25">
        <f t="shared" si="15"/>
        <v>0.60985577163317861</v>
      </c>
      <c r="T40" s="95">
        <f t="shared" si="16"/>
        <v>23.371444799999999</v>
      </c>
      <c r="U40" s="96">
        <f t="shared" si="17"/>
        <v>0.57936298305151968</v>
      </c>
    </row>
    <row r="41" spans="1:21" x14ac:dyDescent="0.3">
      <c r="A41" s="18">
        <f t="shared" si="18"/>
        <v>26</v>
      </c>
      <c r="B41" s="74">
        <v>35411.279999999999</v>
      </c>
      <c r="C41" s="75"/>
      <c r="D41" s="74">
        <f t="shared" si="0"/>
        <v>48612.605184</v>
      </c>
      <c r="E41" s="78">
        <f t="shared" si="1"/>
        <v>1205.0750047471611</v>
      </c>
      <c r="F41" s="74">
        <f t="shared" si="2"/>
        <v>4051.050432</v>
      </c>
      <c r="G41" s="78">
        <f t="shared" si="3"/>
        <v>100.42291706226342</v>
      </c>
      <c r="H41" s="74">
        <f t="shared" si="4"/>
        <v>0</v>
      </c>
      <c r="I41" s="78">
        <f t="shared" si="5"/>
        <v>0</v>
      </c>
      <c r="J41" s="74">
        <f t="shared" si="6"/>
        <v>0</v>
      </c>
      <c r="K41" s="78">
        <f t="shared" si="7"/>
        <v>0</v>
      </c>
      <c r="L41" s="95">
        <f t="shared" si="8"/>
        <v>24.601520842105263</v>
      </c>
      <c r="M41" s="96">
        <f t="shared" si="9"/>
        <v>0.60985577163317861</v>
      </c>
      <c r="N41" s="95">
        <f t="shared" si="10"/>
        <v>12.300760421052631</v>
      </c>
      <c r="O41" s="96">
        <f t="shared" si="11"/>
        <v>0.30492788581658931</v>
      </c>
      <c r="P41" s="95">
        <f t="shared" si="12"/>
        <v>4.9203041684210529</v>
      </c>
      <c r="Q41" s="96">
        <f t="shared" si="13"/>
        <v>0.12197115432663573</v>
      </c>
      <c r="R41" s="25">
        <f t="shared" si="14"/>
        <v>24.601520842105263</v>
      </c>
      <c r="S41" s="25">
        <f t="shared" si="15"/>
        <v>0.60985577163317861</v>
      </c>
      <c r="T41" s="95">
        <f t="shared" si="16"/>
        <v>23.371444799999999</v>
      </c>
      <c r="U41" s="96">
        <f t="shared" si="17"/>
        <v>0.57936298305151968</v>
      </c>
    </row>
    <row r="42" spans="1:21" x14ac:dyDescent="0.3">
      <c r="A42" s="18">
        <f t="shared" si="18"/>
        <v>27</v>
      </c>
      <c r="B42" s="74">
        <v>35419.360000000001</v>
      </c>
      <c r="C42" s="75"/>
      <c r="D42" s="74">
        <f t="shared" si="0"/>
        <v>48623.697408</v>
      </c>
      <c r="E42" s="78">
        <f t="shared" si="1"/>
        <v>1205.3499737976545</v>
      </c>
      <c r="F42" s="74">
        <f t="shared" si="2"/>
        <v>4051.974784</v>
      </c>
      <c r="G42" s="78">
        <f t="shared" si="3"/>
        <v>100.44583114980453</v>
      </c>
      <c r="H42" s="74">
        <f t="shared" si="4"/>
        <v>0</v>
      </c>
      <c r="I42" s="78">
        <f t="shared" si="5"/>
        <v>0</v>
      </c>
      <c r="J42" s="74">
        <f t="shared" si="6"/>
        <v>0</v>
      </c>
      <c r="K42" s="78">
        <f t="shared" si="7"/>
        <v>0</v>
      </c>
      <c r="L42" s="95">
        <f t="shared" si="8"/>
        <v>24.607134315789473</v>
      </c>
      <c r="M42" s="96">
        <f t="shared" si="9"/>
        <v>0.60999492601095873</v>
      </c>
      <c r="N42" s="95">
        <f t="shared" si="10"/>
        <v>12.303567157894737</v>
      </c>
      <c r="O42" s="96">
        <f t="shared" si="11"/>
        <v>0.30499746300547936</v>
      </c>
      <c r="P42" s="95">
        <f t="shared" si="12"/>
        <v>4.9214268631578948</v>
      </c>
      <c r="Q42" s="96">
        <f t="shared" si="13"/>
        <v>0.12199898520219174</v>
      </c>
      <c r="R42" s="25">
        <f t="shared" si="14"/>
        <v>24.607134315789473</v>
      </c>
      <c r="S42" s="25">
        <f t="shared" si="15"/>
        <v>0.60999492601095873</v>
      </c>
      <c r="T42" s="95">
        <f t="shared" si="16"/>
        <v>23.3767776</v>
      </c>
      <c r="U42" s="96">
        <f t="shared" si="17"/>
        <v>0.57949517971041076</v>
      </c>
    </row>
    <row r="43" spans="1:21" x14ac:dyDescent="0.3">
      <c r="A43" s="26"/>
      <c r="B43" s="76"/>
      <c r="C43" s="77"/>
      <c r="D43" s="76"/>
      <c r="E43" s="77"/>
      <c r="F43" s="76"/>
      <c r="G43" s="77"/>
      <c r="H43" s="76"/>
      <c r="I43" s="77"/>
      <c r="J43" s="76"/>
      <c r="K43" s="77"/>
      <c r="L43" s="76"/>
      <c r="M43" s="77"/>
      <c r="N43" s="76"/>
      <c r="O43" s="77"/>
      <c r="P43" s="76"/>
      <c r="Q43" s="77"/>
      <c r="R43" s="26"/>
      <c r="S43" s="26"/>
      <c r="T43" s="76"/>
      <c r="U43" s="77"/>
    </row>
  </sheetData>
  <dataConsolidate/>
  <mergeCells count="286">
    <mergeCell ref="B15:C15"/>
    <mergeCell ref="B16:C16"/>
    <mergeCell ref="B17:C17"/>
    <mergeCell ref="F15:G15"/>
    <mergeCell ref="F16:G16"/>
    <mergeCell ref="F17:G17"/>
    <mergeCell ref="L11:Q11"/>
    <mergeCell ref="B11:E11"/>
    <mergeCell ref="B13:C13"/>
    <mergeCell ref="P13:Q13"/>
    <mergeCell ref="F12:G12"/>
    <mergeCell ref="H12:I12"/>
    <mergeCell ref="H13:I13"/>
    <mergeCell ref="H11:I11"/>
    <mergeCell ref="J11:K11"/>
    <mergeCell ref="J12:K12"/>
    <mergeCell ref="D14:E14"/>
    <mergeCell ref="B12:C12"/>
    <mergeCell ref="D12:E12"/>
    <mergeCell ref="D13:E13"/>
    <mergeCell ref="B14:C14"/>
    <mergeCell ref="L16:M16"/>
    <mergeCell ref="L12:Q12"/>
    <mergeCell ref="N14:O14"/>
    <mergeCell ref="B42:C42"/>
    <mergeCell ref="B35:C35"/>
    <mergeCell ref="B36:C36"/>
    <mergeCell ref="B37:C37"/>
    <mergeCell ref="B38:C38"/>
    <mergeCell ref="B39:C39"/>
    <mergeCell ref="B20:C20"/>
    <mergeCell ref="B21:C21"/>
    <mergeCell ref="B22:C22"/>
    <mergeCell ref="B23:C23"/>
    <mergeCell ref="B40:C40"/>
    <mergeCell ref="B41:C41"/>
    <mergeCell ref="B24:C24"/>
    <mergeCell ref="B25:C25"/>
    <mergeCell ref="B26:C26"/>
    <mergeCell ref="B18:C18"/>
    <mergeCell ref="B32:C32"/>
    <mergeCell ref="B33:C33"/>
    <mergeCell ref="B34:C34"/>
    <mergeCell ref="B27:C27"/>
    <mergeCell ref="B28:C28"/>
    <mergeCell ref="B29:C29"/>
    <mergeCell ref="B30:C30"/>
    <mergeCell ref="B31:C31"/>
    <mergeCell ref="B19:C19"/>
    <mergeCell ref="B43:C43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8:E28"/>
    <mergeCell ref="D29:E29"/>
    <mergeCell ref="D30:E30"/>
    <mergeCell ref="D31:E31"/>
    <mergeCell ref="D24:E24"/>
    <mergeCell ref="D25:E25"/>
    <mergeCell ref="D26:E26"/>
    <mergeCell ref="D27:E27"/>
    <mergeCell ref="D42:E42"/>
    <mergeCell ref="D43:E43"/>
    <mergeCell ref="D36:E36"/>
    <mergeCell ref="D37:E37"/>
    <mergeCell ref="D38:E38"/>
    <mergeCell ref="D39:E39"/>
    <mergeCell ref="D40:E40"/>
    <mergeCell ref="D41:E41"/>
    <mergeCell ref="D32:E32"/>
    <mergeCell ref="D33:E33"/>
    <mergeCell ref="D34:E34"/>
    <mergeCell ref="D35:E35"/>
    <mergeCell ref="J13:K13"/>
    <mergeCell ref="L14:M14"/>
    <mergeCell ref="J14:K14"/>
    <mergeCell ref="F30:G30"/>
    <mergeCell ref="F31:G31"/>
    <mergeCell ref="F32:G32"/>
    <mergeCell ref="F33:G33"/>
    <mergeCell ref="F26:G26"/>
    <mergeCell ref="F27:G27"/>
    <mergeCell ref="F28:G28"/>
    <mergeCell ref="F29:G29"/>
    <mergeCell ref="F38:G38"/>
    <mergeCell ref="F39:G39"/>
    <mergeCell ref="F40:G40"/>
    <mergeCell ref="F41:G41"/>
    <mergeCell ref="F34:G34"/>
    <mergeCell ref="F35:G35"/>
    <mergeCell ref="F36:G36"/>
    <mergeCell ref="T12:U12"/>
    <mergeCell ref="F22:G22"/>
    <mergeCell ref="F23:G23"/>
    <mergeCell ref="F24:G24"/>
    <mergeCell ref="F25:G25"/>
    <mergeCell ref="F18:G18"/>
    <mergeCell ref="F19:G19"/>
    <mergeCell ref="F20:G20"/>
    <mergeCell ref="F21:G21"/>
    <mergeCell ref="T14:U14"/>
    <mergeCell ref="J15:K15"/>
    <mergeCell ref="J16:K16"/>
    <mergeCell ref="J17:K17"/>
    <mergeCell ref="J18:K18"/>
    <mergeCell ref="J19:K19"/>
    <mergeCell ref="J20:K20"/>
    <mergeCell ref="J21:K21"/>
    <mergeCell ref="L17:M17"/>
    <mergeCell ref="P14:Q14"/>
    <mergeCell ref="N15:O15"/>
    <mergeCell ref="F37:G37"/>
    <mergeCell ref="F42:G42"/>
    <mergeCell ref="F43:G43"/>
    <mergeCell ref="F14:G14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8:I28"/>
    <mergeCell ref="H29:I29"/>
    <mergeCell ref="H30:I30"/>
    <mergeCell ref="H31:I31"/>
    <mergeCell ref="H24:I24"/>
    <mergeCell ref="H25:I25"/>
    <mergeCell ref="H26:I26"/>
    <mergeCell ref="H27:I27"/>
    <mergeCell ref="H42:I42"/>
    <mergeCell ref="H43:I43"/>
    <mergeCell ref="H36:I36"/>
    <mergeCell ref="H37:I37"/>
    <mergeCell ref="H38:I38"/>
    <mergeCell ref="H39:I39"/>
    <mergeCell ref="J22:K22"/>
    <mergeCell ref="J23:K23"/>
    <mergeCell ref="J24:K24"/>
    <mergeCell ref="H40:I40"/>
    <mergeCell ref="H41:I41"/>
    <mergeCell ref="H32:I32"/>
    <mergeCell ref="H33:I33"/>
    <mergeCell ref="H34:I34"/>
    <mergeCell ref="H35:I35"/>
    <mergeCell ref="J29:K29"/>
    <mergeCell ref="J30:K30"/>
    <mergeCell ref="J31:K31"/>
    <mergeCell ref="J32:K32"/>
    <mergeCell ref="J25:K25"/>
    <mergeCell ref="J26:K26"/>
    <mergeCell ref="J27:K27"/>
    <mergeCell ref="J28:K28"/>
    <mergeCell ref="J37:K37"/>
    <mergeCell ref="J38:K38"/>
    <mergeCell ref="J39:K39"/>
    <mergeCell ref="J40:K40"/>
    <mergeCell ref="J33:K33"/>
    <mergeCell ref="J34:K34"/>
    <mergeCell ref="J35:K35"/>
    <mergeCell ref="J36:K36"/>
    <mergeCell ref="J41:K41"/>
    <mergeCell ref="J42:K42"/>
    <mergeCell ref="J43:K43"/>
    <mergeCell ref="L15:M15"/>
    <mergeCell ref="L18:M18"/>
    <mergeCell ref="L19:M19"/>
    <mergeCell ref="L20:M20"/>
    <mergeCell ref="L21:M21"/>
    <mergeCell ref="L22:M22"/>
    <mergeCell ref="L23:M23"/>
    <mergeCell ref="L28:M28"/>
    <mergeCell ref="L29:M29"/>
    <mergeCell ref="L30:M30"/>
    <mergeCell ref="L31:M31"/>
    <mergeCell ref="L24:M24"/>
    <mergeCell ref="L25:M25"/>
    <mergeCell ref="L26:M26"/>
    <mergeCell ref="L27:M27"/>
    <mergeCell ref="L42:M42"/>
    <mergeCell ref="L43:M43"/>
    <mergeCell ref="L36:M36"/>
    <mergeCell ref="L37:M37"/>
    <mergeCell ref="L38:M38"/>
    <mergeCell ref="L39:M39"/>
    <mergeCell ref="N16:O16"/>
    <mergeCell ref="N17:O17"/>
    <mergeCell ref="N18:O18"/>
    <mergeCell ref="L40:M40"/>
    <mergeCell ref="L41:M41"/>
    <mergeCell ref="L32:M32"/>
    <mergeCell ref="L33:M33"/>
    <mergeCell ref="L34:M34"/>
    <mergeCell ref="L35:M35"/>
    <mergeCell ref="N23:O23"/>
    <mergeCell ref="N24:O24"/>
    <mergeCell ref="N25:O25"/>
    <mergeCell ref="N26:O26"/>
    <mergeCell ref="N19:O19"/>
    <mergeCell ref="N20:O20"/>
    <mergeCell ref="N21:O21"/>
    <mergeCell ref="N22:O22"/>
    <mergeCell ref="N31:O31"/>
    <mergeCell ref="N32:O32"/>
    <mergeCell ref="N33:O33"/>
    <mergeCell ref="N34:O34"/>
    <mergeCell ref="N27:O27"/>
    <mergeCell ref="N28:O28"/>
    <mergeCell ref="N29:O29"/>
    <mergeCell ref="N30:O30"/>
    <mergeCell ref="N39:O39"/>
    <mergeCell ref="N40:O40"/>
    <mergeCell ref="N41:O41"/>
    <mergeCell ref="N42:O42"/>
    <mergeCell ref="N35:O35"/>
    <mergeCell ref="N36:O36"/>
    <mergeCell ref="N37:O37"/>
    <mergeCell ref="N38:O38"/>
    <mergeCell ref="N43:O43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8:Q28"/>
    <mergeCell ref="P29:Q29"/>
    <mergeCell ref="P30:Q30"/>
    <mergeCell ref="P31:Q31"/>
    <mergeCell ref="P24:Q24"/>
    <mergeCell ref="P25:Q25"/>
    <mergeCell ref="P26:Q26"/>
    <mergeCell ref="P27:Q27"/>
    <mergeCell ref="P42:Q42"/>
    <mergeCell ref="P43:Q43"/>
    <mergeCell ref="P36:Q36"/>
    <mergeCell ref="P37:Q37"/>
    <mergeCell ref="P38:Q38"/>
    <mergeCell ref="P39:Q39"/>
    <mergeCell ref="T15:U15"/>
    <mergeCell ref="T16:U16"/>
    <mergeCell ref="T17:U17"/>
    <mergeCell ref="T18:U18"/>
    <mergeCell ref="P40:Q40"/>
    <mergeCell ref="P41:Q41"/>
    <mergeCell ref="P32:Q32"/>
    <mergeCell ref="P33:Q33"/>
    <mergeCell ref="P34:Q34"/>
    <mergeCell ref="P35:Q35"/>
    <mergeCell ref="T23:U23"/>
    <mergeCell ref="T24:U24"/>
    <mergeCell ref="T25:U25"/>
    <mergeCell ref="T26:U26"/>
    <mergeCell ref="T19:U19"/>
    <mergeCell ref="T20:U20"/>
    <mergeCell ref="T21:U21"/>
    <mergeCell ref="T22:U22"/>
    <mergeCell ref="T27:U27"/>
    <mergeCell ref="T28:U28"/>
    <mergeCell ref="T29:U29"/>
    <mergeCell ref="T43:U43"/>
    <mergeCell ref="T36:U36"/>
    <mergeCell ref="T37:U37"/>
    <mergeCell ref="T38:U38"/>
    <mergeCell ref="T39:U39"/>
    <mergeCell ref="T30:U30"/>
    <mergeCell ref="T31:U31"/>
    <mergeCell ref="T40:U40"/>
    <mergeCell ref="T41:U41"/>
    <mergeCell ref="T42:U42"/>
    <mergeCell ref="T32:U32"/>
    <mergeCell ref="T33:U33"/>
    <mergeCell ref="T34:U34"/>
    <mergeCell ref="T35:U35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3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zoomScale="75" zoomScaleNormal="75" workbookViewId="0">
      <selection activeCell="F24" sqref="F24:G24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3.28515625" style="1" customWidth="1"/>
    <col min="24" max="16384" width="8.85546875" style="1"/>
  </cols>
  <sheetData>
    <row r="1" spans="1:23" ht="16.5" x14ac:dyDescent="0.3">
      <c r="A1" s="5" t="s">
        <v>79</v>
      </c>
      <c r="B1" s="5" t="s">
        <v>1</v>
      </c>
      <c r="C1" s="5"/>
      <c r="D1" s="5"/>
      <c r="E1" s="5"/>
      <c r="F1" s="48" t="s">
        <v>150</v>
      </c>
      <c r="G1" s="5"/>
      <c r="H1" s="5"/>
      <c r="N1" s="47" t="str">
        <f>Voorblad!G24</f>
        <v>1 april 2020</v>
      </c>
      <c r="Q1" s="8" t="s">
        <v>78</v>
      </c>
    </row>
    <row r="2" spans="1:23" ht="16.5" x14ac:dyDescent="0.3">
      <c r="A2" s="5"/>
      <c r="B2" s="5"/>
      <c r="C2" s="5"/>
      <c r="D2" s="5"/>
      <c r="E2" s="5"/>
      <c r="F2" s="5"/>
      <c r="G2" s="5"/>
      <c r="H2" s="5"/>
    </row>
    <row r="3" spans="1:23" ht="17.25" x14ac:dyDescent="0.35">
      <c r="A3" s="5"/>
      <c r="B3" s="5"/>
      <c r="C3" s="11">
        <v>400</v>
      </c>
      <c r="D3" s="11" t="s">
        <v>151</v>
      </c>
      <c r="E3" s="11"/>
      <c r="F3" s="11"/>
      <c r="G3" s="11"/>
      <c r="H3" s="11"/>
      <c r="I3" s="11">
        <v>370</v>
      </c>
      <c r="J3" s="11" t="s">
        <v>197</v>
      </c>
      <c r="K3" s="12"/>
      <c r="O3" s="8">
        <v>375</v>
      </c>
      <c r="P3" s="8" t="s">
        <v>194</v>
      </c>
    </row>
    <row r="4" spans="1:23" ht="17.25" x14ac:dyDescent="0.35">
      <c r="A4" s="5"/>
      <c r="B4" s="5"/>
      <c r="C4" s="11">
        <v>350</v>
      </c>
      <c r="D4" s="11" t="s">
        <v>195</v>
      </c>
      <c r="E4" s="11"/>
      <c r="F4" s="11"/>
      <c r="G4" s="11"/>
      <c r="H4" s="11"/>
      <c r="I4" s="11">
        <v>480</v>
      </c>
      <c r="J4" s="11" t="s">
        <v>198</v>
      </c>
      <c r="K4" s="12"/>
      <c r="P4" s="8" t="s">
        <v>193</v>
      </c>
    </row>
    <row r="5" spans="1:23" ht="17.25" x14ac:dyDescent="0.35">
      <c r="A5" s="5"/>
      <c r="B5" s="5"/>
      <c r="C5" s="11">
        <v>360</v>
      </c>
      <c r="D5" s="11" t="s">
        <v>196</v>
      </c>
      <c r="E5" s="11"/>
      <c r="F5" s="11"/>
      <c r="G5" s="11"/>
      <c r="H5" s="11"/>
      <c r="I5" s="11">
        <v>380</v>
      </c>
      <c r="J5" s="11" t="s">
        <v>199</v>
      </c>
      <c r="K5" s="12"/>
      <c r="O5" s="8">
        <v>355</v>
      </c>
      <c r="P5" s="8" t="s">
        <v>200</v>
      </c>
      <c r="Q5" s="8"/>
      <c r="R5" s="8"/>
      <c r="S5" s="8"/>
      <c r="T5" s="8"/>
    </row>
    <row r="6" spans="1:23" ht="17.25" x14ac:dyDescent="0.35">
      <c r="A6" s="5"/>
      <c r="B6" s="5"/>
      <c r="C6" s="11"/>
      <c r="D6" s="11"/>
      <c r="E6" s="11"/>
      <c r="F6" s="11"/>
      <c r="G6" s="11"/>
      <c r="H6" s="11"/>
      <c r="I6" s="11"/>
      <c r="J6" s="11"/>
      <c r="K6" s="12"/>
      <c r="O6" s="8"/>
      <c r="P6" s="8"/>
      <c r="Q6" s="8"/>
      <c r="R6" s="8"/>
      <c r="S6" s="8"/>
      <c r="T6" s="8"/>
    </row>
    <row r="7" spans="1:23" ht="17.25" x14ac:dyDescent="0.35">
      <c r="A7" s="5"/>
      <c r="B7" s="5"/>
      <c r="C7" s="11"/>
      <c r="D7" s="11"/>
      <c r="E7" s="11"/>
      <c r="F7" s="11"/>
      <c r="G7" s="11"/>
      <c r="H7" s="11"/>
      <c r="I7" s="11"/>
      <c r="J7" s="11"/>
      <c r="K7" s="12"/>
      <c r="O7" s="8"/>
      <c r="P7" s="8"/>
      <c r="Q7" s="8"/>
      <c r="R7" s="8"/>
      <c r="S7" s="8"/>
      <c r="T7" s="8"/>
    </row>
    <row r="8" spans="1:23" x14ac:dyDescent="0.3">
      <c r="A8" s="8"/>
      <c r="T8" s="1" t="s">
        <v>6</v>
      </c>
      <c r="U8" s="13">
        <f>Voorblad!D2</f>
        <v>1.3728</v>
      </c>
    </row>
    <row r="9" spans="1:23" ht="17.25" x14ac:dyDescent="0.35">
      <c r="A9" s="5"/>
      <c r="B9" s="5"/>
      <c r="C9" s="5"/>
      <c r="D9" s="5"/>
      <c r="E9" s="10"/>
      <c r="F9" s="11"/>
      <c r="G9" s="5"/>
      <c r="H9" s="5"/>
      <c r="Q9" s="8"/>
      <c r="U9" s="13"/>
    </row>
    <row r="10" spans="1:23" x14ac:dyDescent="0.3">
      <c r="A10" s="14"/>
      <c r="B10" s="83" t="s">
        <v>7</v>
      </c>
      <c r="C10" s="91"/>
      <c r="D10" s="91"/>
      <c r="E10" s="84"/>
      <c r="F10" s="15" t="s">
        <v>8</v>
      </c>
      <c r="G10" s="16"/>
      <c r="H10" s="83" t="s">
        <v>9</v>
      </c>
      <c r="I10" s="86"/>
      <c r="J10" s="83" t="s">
        <v>10</v>
      </c>
      <c r="K10" s="84"/>
      <c r="L10" s="83" t="s">
        <v>11</v>
      </c>
      <c r="M10" s="91"/>
      <c r="N10" s="91"/>
      <c r="O10" s="91"/>
      <c r="P10" s="91"/>
      <c r="Q10" s="84"/>
      <c r="R10" s="17" t="s">
        <v>12</v>
      </c>
      <c r="S10" s="17"/>
      <c r="T10" s="17"/>
      <c r="U10" s="16"/>
    </row>
    <row r="11" spans="1:23" x14ac:dyDescent="0.3">
      <c r="A11" s="18"/>
      <c r="B11" s="79">
        <v>1</v>
      </c>
      <c r="C11" s="80"/>
      <c r="D11" s="79"/>
      <c r="E11" s="80"/>
      <c r="F11" s="79"/>
      <c r="G11" s="80"/>
      <c r="H11" s="79"/>
      <c r="I11" s="80"/>
      <c r="J11" s="87" t="s">
        <v>13</v>
      </c>
      <c r="K11" s="80"/>
      <c r="L11" s="87" t="s">
        <v>14</v>
      </c>
      <c r="M11" s="88"/>
      <c r="N11" s="88"/>
      <c r="O11" s="88"/>
      <c r="P11" s="88"/>
      <c r="Q11" s="80"/>
      <c r="R11" s="19"/>
      <c r="S11" s="19"/>
      <c r="T11" s="85" t="s">
        <v>15</v>
      </c>
      <c r="U11" s="80"/>
    </row>
    <row r="12" spans="1:23" x14ac:dyDescent="0.3">
      <c r="A12" s="18"/>
      <c r="B12" s="92" t="s">
        <v>16</v>
      </c>
      <c r="C12" s="93"/>
      <c r="D12" s="81" t="str">
        <f>Voorblad!G24</f>
        <v>1 april 2020</v>
      </c>
      <c r="E12" s="82"/>
      <c r="F12" s="20" t="str">
        <f>D12</f>
        <v>1 april 2020</v>
      </c>
      <c r="G12" s="21"/>
      <c r="H12" s="89"/>
      <c r="I12" s="82"/>
      <c r="J12" s="89"/>
      <c r="K12" s="82"/>
      <c r="L12" s="22">
        <v>1</v>
      </c>
      <c r="M12" s="19"/>
      <c r="N12" s="23">
        <v>0.5</v>
      </c>
      <c r="O12" s="19"/>
      <c r="P12" s="94">
        <v>0.2</v>
      </c>
      <c r="Q12" s="93"/>
      <c r="R12" s="19" t="s">
        <v>9</v>
      </c>
      <c r="S12" s="19"/>
      <c r="T12" s="19"/>
      <c r="U12" s="24"/>
    </row>
    <row r="13" spans="1:23" x14ac:dyDescent="0.3">
      <c r="A13" s="18"/>
      <c r="B13" s="83"/>
      <c r="C13" s="84"/>
      <c r="D13" s="90"/>
      <c r="E13" s="86"/>
      <c r="F13" s="90"/>
      <c r="G13" s="86"/>
      <c r="H13" s="90"/>
      <c r="I13" s="86"/>
      <c r="J13" s="90"/>
      <c r="K13" s="86"/>
      <c r="L13" s="90"/>
      <c r="M13" s="86"/>
      <c r="N13" s="90"/>
      <c r="O13" s="86"/>
      <c r="P13" s="90"/>
      <c r="Q13" s="86"/>
      <c r="R13" s="14"/>
      <c r="S13" s="14"/>
      <c r="T13" s="90"/>
      <c r="U13" s="86"/>
    </row>
    <row r="14" spans="1:23" x14ac:dyDescent="0.3">
      <c r="A14" s="18">
        <v>0</v>
      </c>
      <c r="B14" s="74">
        <v>26129.09</v>
      </c>
      <c r="C14" s="75"/>
      <c r="D14" s="74">
        <f>B14*$U$8</f>
        <v>35870.014752000003</v>
      </c>
      <c r="E14" s="78">
        <f t="shared" ref="E14:E41" si="0">D14/40.3399</f>
        <v>889.19443905413755</v>
      </c>
      <c r="F14" s="74">
        <f t="shared" ref="F14:F41" si="1">B14/12*$U$8</f>
        <v>2989.1678959999999</v>
      </c>
      <c r="G14" s="78">
        <f t="shared" ref="G14:G41" si="2">F14/40.3399</f>
        <v>74.099536587844781</v>
      </c>
      <c r="H14" s="74">
        <f t="shared" ref="H14:H41" si="3">((B14&lt;19968.2)*913.03+(B14&gt;19968.2)*(B14&lt;20424.71)*(20424.71-B14+456.51)+(B14&gt;20424.71)*(B14&lt;22659.62)*456.51+(B14&gt;22659.62)*(B14&lt;23116.13)*(23116.13-B14))/12*$U$8</f>
        <v>0</v>
      </c>
      <c r="I14" s="78">
        <f t="shared" ref="I14:I41" si="4">H14/40.3399</f>
        <v>0</v>
      </c>
      <c r="J14" s="74">
        <f t="shared" ref="J14:J41" si="5">((B14&lt;19968.2)*456.51+(B14&gt;19968.2)*(B14&lt;20196.46)*(20196.46-B14+228.26)+(B14&gt;20196.46)*(B14&lt;22659.62)*228.26+(B14&gt;22659.62)*(B14&lt;22887.88)*(22887.88-B14))/12*$U$8</f>
        <v>0</v>
      </c>
      <c r="K14" s="78">
        <f t="shared" ref="K14:K41" si="6">J14/40.3399</f>
        <v>0</v>
      </c>
      <c r="L14" s="95">
        <f t="shared" ref="L14:L41" si="7">D14/1976</f>
        <v>18.152841473684212</v>
      </c>
      <c r="M14" s="96">
        <f t="shared" ref="M14:M41" si="8">L14/40.3399</f>
        <v>0.4499971857561425</v>
      </c>
      <c r="N14" s="95">
        <f t="shared" ref="N14:N41" si="9">L14/2</f>
        <v>9.0764207368421062</v>
      </c>
      <c r="O14" s="96">
        <f t="shared" ref="O14:O41" si="10">N14/40.3399</f>
        <v>0.22499859287807125</v>
      </c>
      <c r="P14" s="95">
        <f t="shared" ref="P14:P41" si="11">L14/5</f>
        <v>3.6305682947368423</v>
      </c>
      <c r="Q14" s="96">
        <f t="shared" ref="Q14:Q41" si="12">P14/40.3399</f>
        <v>8.999943715122849E-2</v>
      </c>
      <c r="R14" s="25">
        <f t="shared" ref="R14:R41" si="13">(F14+H14)/1976*12</f>
        <v>18.152841473684212</v>
      </c>
      <c r="S14" s="25">
        <f t="shared" ref="S14:S41" si="14">R14/40.3399</f>
        <v>0.4499971857561425</v>
      </c>
      <c r="T14" s="95">
        <f t="shared" ref="T14:T41" si="15">D14/2080</f>
        <v>17.245199400000001</v>
      </c>
      <c r="U14" s="96">
        <f t="shared" ref="U14:U41" si="16">T14/40.3399</f>
        <v>0.42749732646833533</v>
      </c>
      <c r="W14" s="50"/>
    </row>
    <row r="15" spans="1:23" x14ac:dyDescent="0.3">
      <c r="A15" s="18">
        <f t="shared" ref="A15:A41" si="17">+A14+1</f>
        <v>1</v>
      </c>
      <c r="B15" s="74">
        <v>26911.8</v>
      </c>
      <c r="C15" s="75"/>
      <c r="D15" s="74">
        <f t="shared" ref="D15:D41" si="18">B15*$U$8</f>
        <v>36944.519039999999</v>
      </c>
      <c r="E15" s="78">
        <f t="shared" si="0"/>
        <v>915.83070458776547</v>
      </c>
      <c r="F15" s="74">
        <f t="shared" si="1"/>
        <v>3078.7099200000002</v>
      </c>
      <c r="G15" s="78">
        <f t="shared" si="2"/>
        <v>76.319225382313789</v>
      </c>
      <c r="H15" s="74">
        <f t="shared" si="3"/>
        <v>0</v>
      </c>
      <c r="I15" s="78">
        <f t="shared" si="4"/>
        <v>0</v>
      </c>
      <c r="J15" s="74">
        <f t="shared" si="5"/>
        <v>0</v>
      </c>
      <c r="K15" s="78">
        <f t="shared" si="6"/>
        <v>0</v>
      </c>
      <c r="L15" s="95">
        <f t="shared" si="7"/>
        <v>18.696618947368421</v>
      </c>
      <c r="M15" s="96">
        <f t="shared" si="8"/>
        <v>0.46347707722052905</v>
      </c>
      <c r="N15" s="95">
        <f t="shared" si="9"/>
        <v>9.3483094736842105</v>
      </c>
      <c r="O15" s="96">
        <f t="shared" si="10"/>
        <v>0.23173853861026453</v>
      </c>
      <c r="P15" s="95">
        <f t="shared" si="11"/>
        <v>3.7393237894736844</v>
      </c>
      <c r="Q15" s="96">
        <f t="shared" si="12"/>
        <v>9.2695415444105825E-2</v>
      </c>
      <c r="R15" s="25">
        <f t="shared" si="13"/>
        <v>18.696618947368421</v>
      </c>
      <c r="S15" s="25">
        <f t="shared" si="14"/>
        <v>0.46347707722052905</v>
      </c>
      <c r="T15" s="95">
        <f t="shared" si="15"/>
        <v>17.761787999999999</v>
      </c>
      <c r="U15" s="96">
        <f t="shared" si="16"/>
        <v>0.44030322335950262</v>
      </c>
      <c r="W15" s="50"/>
    </row>
    <row r="16" spans="1:23" x14ac:dyDescent="0.3">
      <c r="A16" s="18">
        <f t="shared" si="17"/>
        <v>2</v>
      </c>
      <c r="B16" s="74">
        <v>27694.880000000001</v>
      </c>
      <c r="C16" s="75"/>
      <c r="D16" s="74">
        <f t="shared" si="18"/>
        <v>38019.531264000005</v>
      </c>
      <c r="E16" s="78">
        <f t="shared" si="0"/>
        <v>942.47956152593349</v>
      </c>
      <c r="F16" s="74">
        <f t="shared" si="1"/>
        <v>3168.2942720000001</v>
      </c>
      <c r="G16" s="78">
        <f t="shared" si="2"/>
        <v>78.539963460494448</v>
      </c>
      <c r="H16" s="74">
        <f t="shared" si="3"/>
        <v>0</v>
      </c>
      <c r="I16" s="78">
        <f t="shared" si="4"/>
        <v>0</v>
      </c>
      <c r="J16" s="74">
        <f t="shared" si="5"/>
        <v>0</v>
      </c>
      <c r="K16" s="78">
        <f t="shared" si="6"/>
        <v>0</v>
      </c>
      <c r="L16" s="95">
        <f t="shared" si="7"/>
        <v>19.240653473684212</v>
      </c>
      <c r="M16" s="96">
        <f t="shared" si="8"/>
        <v>0.47696334085320519</v>
      </c>
      <c r="N16" s="95">
        <f t="shared" si="9"/>
        <v>9.6203267368421059</v>
      </c>
      <c r="O16" s="96">
        <f t="shared" si="10"/>
        <v>0.23848167042660259</v>
      </c>
      <c r="P16" s="95">
        <f t="shared" si="11"/>
        <v>3.8481306947368425</v>
      </c>
      <c r="Q16" s="96">
        <f t="shared" si="12"/>
        <v>9.5392668170641043E-2</v>
      </c>
      <c r="R16" s="25">
        <f t="shared" si="13"/>
        <v>19.240653473684212</v>
      </c>
      <c r="S16" s="25">
        <f t="shared" si="14"/>
        <v>0.47696334085320519</v>
      </c>
      <c r="T16" s="95">
        <f t="shared" si="15"/>
        <v>18.278620800000002</v>
      </c>
      <c r="U16" s="96">
        <f t="shared" si="16"/>
        <v>0.45311517381054495</v>
      </c>
      <c r="W16" s="50"/>
    </row>
    <row r="17" spans="1:23" x14ac:dyDescent="0.3">
      <c r="A17" s="18">
        <f t="shared" si="17"/>
        <v>3</v>
      </c>
      <c r="B17" s="74">
        <v>28477.96</v>
      </c>
      <c r="C17" s="75"/>
      <c r="D17" s="74">
        <f t="shared" si="18"/>
        <v>39094.543488000003</v>
      </c>
      <c r="E17" s="78">
        <f t="shared" si="0"/>
        <v>969.1284184641014</v>
      </c>
      <c r="F17" s="74">
        <f t="shared" si="1"/>
        <v>3257.8786239999999</v>
      </c>
      <c r="G17" s="78">
        <f t="shared" si="2"/>
        <v>80.760701538675107</v>
      </c>
      <c r="H17" s="74">
        <f t="shared" si="3"/>
        <v>0</v>
      </c>
      <c r="I17" s="78">
        <f t="shared" si="4"/>
        <v>0</v>
      </c>
      <c r="J17" s="74">
        <f t="shared" si="5"/>
        <v>0</v>
      </c>
      <c r="K17" s="78">
        <f t="shared" si="6"/>
        <v>0</v>
      </c>
      <c r="L17" s="95">
        <f t="shared" si="7"/>
        <v>19.784688000000003</v>
      </c>
      <c r="M17" s="96">
        <f t="shared" si="8"/>
        <v>0.49044960448588126</v>
      </c>
      <c r="N17" s="95">
        <f t="shared" si="9"/>
        <v>9.8923440000000014</v>
      </c>
      <c r="O17" s="96">
        <f t="shared" si="10"/>
        <v>0.24522480224294063</v>
      </c>
      <c r="P17" s="95">
        <f t="shared" si="11"/>
        <v>3.9569376000000007</v>
      </c>
      <c r="Q17" s="96">
        <f t="shared" si="12"/>
        <v>9.8089920897176261E-2</v>
      </c>
      <c r="R17" s="25">
        <f t="shared" si="13"/>
        <v>19.784688000000003</v>
      </c>
      <c r="S17" s="25">
        <f t="shared" si="14"/>
        <v>0.49044960448588126</v>
      </c>
      <c r="T17" s="95">
        <f t="shared" si="15"/>
        <v>18.795453600000002</v>
      </c>
      <c r="U17" s="96">
        <f t="shared" si="16"/>
        <v>0.46592712426158722</v>
      </c>
      <c r="W17" s="50"/>
    </row>
    <row r="18" spans="1:23" x14ac:dyDescent="0.3">
      <c r="A18" s="18">
        <f t="shared" si="17"/>
        <v>4</v>
      </c>
      <c r="B18" s="74">
        <v>29427.34</v>
      </c>
      <c r="C18" s="75"/>
      <c r="D18" s="74">
        <f t="shared" si="18"/>
        <v>40397.852352000002</v>
      </c>
      <c r="E18" s="78">
        <f t="shared" si="0"/>
        <v>1001.436601280618</v>
      </c>
      <c r="F18" s="74">
        <f t="shared" si="1"/>
        <v>3366.4876959999997</v>
      </c>
      <c r="G18" s="78">
        <f t="shared" si="2"/>
        <v>83.453050106718152</v>
      </c>
      <c r="H18" s="74">
        <f t="shared" si="3"/>
        <v>0</v>
      </c>
      <c r="I18" s="78">
        <f t="shared" si="4"/>
        <v>0</v>
      </c>
      <c r="J18" s="74">
        <f t="shared" si="5"/>
        <v>0</v>
      </c>
      <c r="K18" s="78">
        <f t="shared" si="6"/>
        <v>0</v>
      </c>
      <c r="L18" s="95">
        <f t="shared" si="7"/>
        <v>20.444257263157894</v>
      </c>
      <c r="M18" s="96">
        <f t="shared" si="8"/>
        <v>0.50679989943351111</v>
      </c>
      <c r="N18" s="95">
        <f t="shared" si="9"/>
        <v>10.222128631578947</v>
      </c>
      <c r="O18" s="96">
        <f t="shared" si="10"/>
        <v>0.25339994971675556</v>
      </c>
      <c r="P18" s="95">
        <f t="shared" si="11"/>
        <v>4.0888514526315785</v>
      </c>
      <c r="Q18" s="96">
        <f t="shared" si="12"/>
        <v>0.10135997988670221</v>
      </c>
      <c r="R18" s="25">
        <f t="shared" si="13"/>
        <v>20.444257263157894</v>
      </c>
      <c r="S18" s="25">
        <f t="shared" si="14"/>
        <v>0.50679989943351111</v>
      </c>
      <c r="T18" s="95">
        <f t="shared" si="15"/>
        <v>19.422044400000001</v>
      </c>
      <c r="U18" s="96">
        <f t="shared" si="16"/>
        <v>0.48145990446183556</v>
      </c>
      <c r="W18" s="50"/>
    </row>
    <row r="19" spans="1:23" x14ac:dyDescent="0.3">
      <c r="A19" s="18">
        <f t="shared" si="17"/>
        <v>5</v>
      </c>
      <c r="B19" s="74">
        <v>30630.09</v>
      </c>
      <c r="C19" s="75"/>
      <c r="D19" s="74">
        <f>B19*$U$8</f>
        <v>42048.987551999999</v>
      </c>
      <c r="E19" s="78">
        <f t="shared" si="0"/>
        <v>1042.3671737411346</v>
      </c>
      <c r="F19" s="74">
        <f t="shared" si="1"/>
        <v>3504.0822960000005</v>
      </c>
      <c r="G19" s="78">
        <f t="shared" si="2"/>
        <v>86.863931145094568</v>
      </c>
      <c r="H19" s="74">
        <f t="shared" si="3"/>
        <v>0</v>
      </c>
      <c r="I19" s="78">
        <f t="shared" si="4"/>
        <v>0</v>
      </c>
      <c r="J19" s="74">
        <f t="shared" si="5"/>
        <v>0</v>
      </c>
      <c r="K19" s="78">
        <f t="shared" si="6"/>
        <v>0</v>
      </c>
      <c r="L19" s="95">
        <f t="shared" si="7"/>
        <v>21.279851999999998</v>
      </c>
      <c r="M19" s="96">
        <f t="shared" si="8"/>
        <v>0.52751375189328675</v>
      </c>
      <c r="N19" s="95">
        <f t="shared" si="9"/>
        <v>10.639925999999999</v>
      </c>
      <c r="O19" s="96">
        <f t="shared" si="10"/>
        <v>0.26375687594664338</v>
      </c>
      <c r="P19" s="95">
        <f t="shared" si="11"/>
        <v>4.2559703999999998</v>
      </c>
      <c r="Q19" s="96">
        <f t="shared" si="12"/>
        <v>0.10550275037865735</v>
      </c>
      <c r="R19" s="25">
        <f t="shared" si="13"/>
        <v>21.279852000000002</v>
      </c>
      <c r="S19" s="25">
        <f t="shared" si="14"/>
        <v>0.52751375189328686</v>
      </c>
      <c r="T19" s="95">
        <f t="shared" si="15"/>
        <v>20.215859399999999</v>
      </c>
      <c r="U19" s="96">
        <f t="shared" si="16"/>
        <v>0.5011380642986224</v>
      </c>
      <c r="W19" s="50"/>
    </row>
    <row r="20" spans="1:23" x14ac:dyDescent="0.3">
      <c r="A20" s="18">
        <f t="shared" si="17"/>
        <v>6</v>
      </c>
      <c r="B20" s="74">
        <v>30630.09</v>
      </c>
      <c r="C20" s="75"/>
      <c r="D20" s="74">
        <f t="shared" si="18"/>
        <v>42048.987551999999</v>
      </c>
      <c r="E20" s="78">
        <f t="shared" si="0"/>
        <v>1042.3671737411346</v>
      </c>
      <c r="F20" s="74">
        <f t="shared" si="1"/>
        <v>3504.0822960000005</v>
      </c>
      <c r="G20" s="78">
        <f t="shared" si="2"/>
        <v>86.863931145094568</v>
      </c>
      <c r="H20" s="74">
        <f t="shared" si="3"/>
        <v>0</v>
      </c>
      <c r="I20" s="78">
        <f t="shared" si="4"/>
        <v>0</v>
      </c>
      <c r="J20" s="74">
        <f t="shared" si="5"/>
        <v>0</v>
      </c>
      <c r="K20" s="78">
        <f t="shared" si="6"/>
        <v>0</v>
      </c>
      <c r="L20" s="95">
        <f t="shared" si="7"/>
        <v>21.279851999999998</v>
      </c>
      <c r="M20" s="96">
        <f t="shared" si="8"/>
        <v>0.52751375189328675</v>
      </c>
      <c r="N20" s="95">
        <f t="shared" si="9"/>
        <v>10.639925999999999</v>
      </c>
      <c r="O20" s="96">
        <f t="shared" si="10"/>
        <v>0.26375687594664338</v>
      </c>
      <c r="P20" s="95">
        <f t="shared" si="11"/>
        <v>4.2559703999999998</v>
      </c>
      <c r="Q20" s="96">
        <f t="shared" si="12"/>
        <v>0.10550275037865735</v>
      </c>
      <c r="R20" s="25">
        <f t="shared" si="13"/>
        <v>21.279852000000002</v>
      </c>
      <c r="S20" s="25">
        <f t="shared" si="14"/>
        <v>0.52751375189328686</v>
      </c>
      <c r="T20" s="95">
        <f t="shared" si="15"/>
        <v>20.215859399999999</v>
      </c>
      <c r="U20" s="96">
        <f t="shared" si="16"/>
        <v>0.5011380642986224</v>
      </c>
      <c r="W20" s="50"/>
    </row>
    <row r="21" spans="1:23" x14ac:dyDescent="0.3">
      <c r="A21" s="18">
        <f t="shared" si="17"/>
        <v>7</v>
      </c>
      <c r="B21" s="74">
        <v>31832.43</v>
      </c>
      <c r="C21" s="75"/>
      <c r="D21" s="74">
        <f t="shared" si="18"/>
        <v>43699.559904000002</v>
      </c>
      <c r="E21" s="78">
        <f t="shared" si="0"/>
        <v>1083.2837935641883</v>
      </c>
      <c r="F21" s="74">
        <f t="shared" si="1"/>
        <v>3641.6299919999997</v>
      </c>
      <c r="G21" s="78">
        <f t="shared" si="2"/>
        <v>90.273649463682347</v>
      </c>
      <c r="H21" s="74">
        <f t="shared" si="3"/>
        <v>0</v>
      </c>
      <c r="I21" s="78">
        <f t="shared" si="4"/>
        <v>0</v>
      </c>
      <c r="J21" s="74">
        <f t="shared" si="5"/>
        <v>0</v>
      </c>
      <c r="K21" s="78">
        <f t="shared" si="6"/>
        <v>0</v>
      </c>
      <c r="L21" s="95">
        <f t="shared" si="7"/>
        <v>22.115161894736843</v>
      </c>
      <c r="M21" s="96">
        <f t="shared" si="8"/>
        <v>0.54822054330171477</v>
      </c>
      <c r="N21" s="95">
        <f t="shared" si="9"/>
        <v>11.057580947368422</v>
      </c>
      <c r="O21" s="96">
        <f t="shared" si="10"/>
        <v>0.27411027165085738</v>
      </c>
      <c r="P21" s="95">
        <f t="shared" si="11"/>
        <v>4.4230323789473687</v>
      </c>
      <c r="Q21" s="96">
        <f t="shared" si="12"/>
        <v>0.10964410866034295</v>
      </c>
      <c r="R21" s="25">
        <f t="shared" si="13"/>
        <v>22.11516189473684</v>
      </c>
      <c r="S21" s="25">
        <f t="shared" si="14"/>
        <v>0.54822054330171466</v>
      </c>
      <c r="T21" s="95">
        <f t="shared" si="15"/>
        <v>21.009403800000001</v>
      </c>
      <c r="U21" s="96">
        <f t="shared" si="16"/>
        <v>0.52080951613662907</v>
      </c>
      <c r="W21" s="50"/>
    </row>
    <row r="22" spans="1:23" x14ac:dyDescent="0.3">
      <c r="A22" s="18">
        <f t="shared" si="17"/>
        <v>8</v>
      </c>
      <c r="B22" s="74">
        <v>31832.43</v>
      </c>
      <c r="C22" s="75"/>
      <c r="D22" s="74">
        <f t="shared" si="18"/>
        <v>43699.559904000002</v>
      </c>
      <c r="E22" s="78">
        <f t="shared" si="0"/>
        <v>1083.2837935641883</v>
      </c>
      <c r="F22" s="74">
        <f t="shared" si="1"/>
        <v>3641.6299919999997</v>
      </c>
      <c r="G22" s="78">
        <f t="shared" si="2"/>
        <v>90.273649463682347</v>
      </c>
      <c r="H22" s="74">
        <f t="shared" si="3"/>
        <v>0</v>
      </c>
      <c r="I22" s="78">
        <f t="shared" si="4"/>
        <v>0</v>
      </c>
      <c r="J22" s="74">
        <f t="shared" si="5"/>
        <v>0</v>
      </c>
      <c r="K22" s="78">
        <f t="shared" si="6"/>
        <v>0</v>
      </c>
      <c r="L22" s="95">
        <f t="shared" si="7"/>
        <v>22.115161894736843</v>
      </c>
      <c r="M22" s="96">
        <f t="shared" si="8"/>
        <v>0.54822054330171477</v>
      </c>
      <c r="N22" s="95">
        <f t="shared" si="9"/>
        <v>11.057580947368422</v>
      </c>
      <c r="O22" s="96">
        <f t="shared" si="10"/>
        <v>0.27411027165085738</v>
      </c>
      <c r="P22" s="95">
        <f t="shared" si="11"/>
        <v>4.4230323789473687</v>
      </c>
      <c r="Q22" s="96">
        <f t="shared" si="12"/>
        <v>0.10964410866034295</v>
      </c>
      <c r="R22" s="25">
        <f t="shared" si="13"/>
        <v>22.11516189473684</v>
      </c>
      <c r="S22" s="25">
        <f t="shared" si="14"/>
        <v>0.54822054330171466</v>
      </c>
      <c r="T22" s="95">
        <f t="shared" si="15"/>
        <v>21.009403800000001</v>
      </c>
      <c r="U22" s="96">
        <f t="shared" si="16"/>
        <v>0.52080951613662907</v>
      </c>
      <c r="W22" s="50"/>
    </row>
    <row r="23" spans="1:23" x14ac:dyDescent="0.3">
      <c r="A23" s="18">
        <f t="shared" si="17"/>
        <v>9</v>
      </c>
      <c r="B23" s="74">
        <v>33034.800000000003</v>
      </c>
      <c r="C23" s="75"/>
      <c r="D23" s="74">
        <f t="shared" si="18"/>
        <v>45350.173440000006</v>
      </c>
      <c r="E23" s="78">
        <f t="shared" si="0"/>
        <v>1124.2014343119345</v>
      </c>
      <c r="F23" s="74">
        <f t="shared" si="1"/>
        <v>3779.1811200000002</v>
      </c>
      <c r="G23" s="78">
        <f t="shared" si="2"/>
        <v>93.683452859327872</v>
      </c>
      <c r="H23" s="74">
        <f t="shared" si="3"/>
        <v>0</v>
      </c>
      <c r="I23" s="78">
        <f t="shared" si="4"/>
        <v>0</v>
      </c>
      <c r="J23" s="74">
        <f t="shared" si="5"/>
        <v>0</v>
      </c>
      <c r="K23" s="78">
        <f t="shared" si="6"/>
        <v>0</v>
      </c>
      <c r="L23" s="95">
        <f t="shared" si="7"/>
        <v>22.95049263157895</v>
      </c>
      <c r="M23" s="96">
        <f t="shared" si="8"/>
        <v>0.56892785137243651</v>
      </c>
      <c r="N23" s="95">
        <f t="shared" si="9"/>
        <v>11.475246315789475</v>
      </c>
      <c r="O23" s="96">
        <f t="shared" si="10"/>
        <v>0.28446392568621826</v>
      </c>
      <c r="P23" s="95">
        <f t="shared" si="11"/>
        <v>4.5900985263157903</v>
      </c>
      <c r="Q23" s="96">
        <f t="shared" si="12"/>
        <v>0.1137855702744873</v>
      </c>
      <c r="R23" s="25">
        <f t="shared" si="13"/>
        <v>22.95049263157895</v>
      </c>
      <c r="S23" s="25">
        <f t="shared" si="14"/>
        <v>0.56892785137243651</v>
      </c>
      <c r="T23" s="95">
        <f t="shared" si="15"/>
        <v>21.802968000000003</v>
      </c>
      <c r="U23" s="96">
        <f t="shared" si="16"/>
        <v>0.54048145880381471</v>
      </c>
      <c r="W23" s="50"/>
    </row>
    <row r="24" spans="1:23" x14ac:dyDescent="0.3">
      <c r="A24" s="18">
        <f t="shared" si="17"/>
        <v>10</v>
      </c>
      <c r="B24" s="74">
        <v>33116.01</v>
      </c>
      <c r="C24" s="75"/>
      <c r="D24" s="74">
        <f t="shared" si="18"/>
        <v>45461.658528</v>
      </c>
      <c r="E24" s="78">
        <f t="shared" si="0"/>
        <v>1126.9650774543318</v>
      </c>
      <c r="F24" s="74">
        <f t="shared" si="1"/>
        <v>3788.471544</v>
      </c>
      <c r="G24" s="78">
        <f t="shared" si="2"/>
        <v>93.913756454527658</v>
      </c>
      <c r="H24" s="74">
        <f t="shared" si="3"/>
        <v>0</v>
      </c>
      <c r="I24" s="78">
        <f t="shared" si="4"/>
        <v>0</v>
      </c>
      <c r="J24" s="74">
        <f t="shared" si="5"/>
        <v>0</v>
      </c>
      <c r="K24" s="78">
        <f t="shared" si="6"/>
        <v>0</v>
      </c>
      <c r="L24" s="95">
        <f t="shared" si="7"/>
        <v>23.006912210526316</v>
      </c>
      <c r="M24" s="96">
        <f t="shared" si="8"/>
        <v>0.57032645620158495</v>
      </c>
      <c r="N24" s="95">
        <f t="shared" si="9"/>
        <v>11.503456105263158</v>
      </c>
      <c r="O24" s="96">
        <f t="shared" si="10"/>
        <v>0.28516322810079248</v>
      </c>
      <c r="P24" s="95">
        <f t="shared" si="11"/>
        <v>4.6013824421052636</v>
      </c>
      <c r="Q24" s="96">
        <f t="shared" si="12"/>
        <v>0.114065291240317</v>
      </c>
      <c r="R24" s="25">
        <f t="shared" si="13"/>
        <v>23.006912210526316</v>
      </c>
      <c r="S24" s="25">
        <f t="shared" si="14"/>
        <v>0.57032645620158495</v>
      </c>
      <c r="T24" s="95">
        <f t="shared" si="15"/>
        <v>21.856566600000001</v>
      </c>
      <c r="U24" s="96">
        <f t="shared" si="16"/>
        <v>0.54181013339150574</v>
      </c>
      <c r="W24" s="50"/>
    </row>
    <row r="25" spans="1:23" x14ac:dyDescent="0.3">
      <c r="A25" s="18">
        <f t="shared" si="17"/>
        <v>11</v>
      </c>
      <c r="B25" s="74">
        <v>34237.14</v>
      </c>
      <c r="C25" s="75"/>
      <c r="D25" s="74">
        <f t="shared" si="18"/>
        <v>47000.745792000002</v>
      </c>
      <c r="E25" s="78">
        <f t="shared" si="0"/>
        <v>1165.1180541349879</v>
      </c>
      <c r="F25" s="74">
        <f t="shared" si="1"/>
        <v>3916.7288159999998</v>
      </c>
      <c r="G25" s="78">
        <f t="shared" si="2"/>
        <v>97.09317117791565</v>
      </c>
      <c r="H25" s="74">
        <f t="shared" si="3"/>
        <v>0</v>
      </c>
      <c r="I25" s="78">
        <f t="shared" si="4"/>
        <v>0</v>
      </c>
      <c r="J25" s="74">
        <f t="shared" si="5"/>
        <v>0</v>
      </c>
      <c r="K25" s="78">
        <f t="shared" si="6"/>
        <v>0</v>
      </c>
      <c r="L25" s="95">
        <f t="shared" si="7"/>
        <v>23.785802526315791</v>
      </c>
      <c r="M25" s="96">
        <f t="shared" si="8"/>
        <v>0.58963464278086442</v>
      </c>
      <c r="N25" s="95">
        <f t="shared" si="9"/>
        <v>11.892901263157896</v>
      </c>
      <c r="O25" s="96">
        <f t="shared" si="10"/>
        <v>0.29481732139043221</v>
      </c>
      <c r="P25" s="95">
        <f t="shared" si="11"/>
        <v>4.7571605052631583</v>
      </c>
      <c r="Q25" s="96">
        <f t="shared" si="12"/>
        <v>0.11792692855617287</v>
      </c>
      <c r="R25" s="25">
        <f t="shared" si="13"/>
        <v>23.785802526315791</v>
      </c>
      <c r="S25" s="25">
        <f t="shared" si="14"/>
        <v>0.58963464278086442</v>
      </c>
      <c r="T25" s="95">
        <f t="shared" si="15"/>
        <v>22.596512400000002</v>
      </c>
      <c r="U25" s="96">
        <f t="shared" si="16"/>
        <v>0.56015291064182116</v>
      </c>
      <c r="W25" s="50"/>
    </row>
    <row r="26" spans="1:23" x14ac:dyDescent="0.3">
      <c r="A26" s="18">
        <f t="shared" si="17"/>
        <v>12</v>
      </c>
      <c r="B26" s="74">
        <v>34587.39</v>
      </c>
      <c r="C26" s="75"/>
      <c r="D26" s="74">
        <f t="shared" si="18"/>
        <v>47481.568992</v>
      </c>
      <c r="E26" s="78">
        <f t="shared" si="0"/>
        <v>1177.0373499190628</v>
      </c>
      <c r="F26" s="74">
        <f t="shared" si="1"/>
        <v>3956.7974159999999</v>
      </c>
      <c r="G26" s="78">
        <f t="shared" si="2"/>
        <v>98.086445826588559</v>
      </c>
      <c r="H26" s="74">
        <f t="shared" si="3"/>
        <v>0</v>
      </c>
      <c r="I26" s="78">
        <f t="shared" si="4"/>
        <v>0</v>
      </c>
      <c r="J26" s="74">
        <f t="shared" si="5"/>
        <v>0</v>
      </c>
      <c r="K26" s="78">
        <f t="shared" si="6"/>
        <v>0</v>
      </c>
      <c r="L26" s="95">
        <f t="shared" si="7"/>
        <v>24.029134105263157</v>
      </c>
      <c r="M26" s="96">
        <f t="shared" si="8"/>
        <v>0.59566667506025439</v>
      </c>
      <c r="N26" s="95">
        <f t="shared" si="9"/>
        <v>12.014567052631579</v>
      </c>
      <c r="O26" s="96">
        <f t="shared" si="10"/>
        <v>0.2978333375301272</v>
      </c>
      <c r="P26" s="95">
        <f t="shared" si="11"/>
        <v>4.8058268210526318</v>
      </c>
      <c r="Q26" s="96">
        <f t="shared" si="12"/>
        <v>0.11913333501205089</v>
      </c>
      <c r="R26" s="25">
        <f t="shared" si="13"/>
        <v>24.029134105263161</v>
      </c>
      <c r="S26" s="25">
        <f t="shared" si="14"/>
        <v>0.5956666750602545</v>
      </c>
      <c r="T26" s="95">
        <f t="shared" si="15"/>
        <v>22.827677399999999</v>
      </c>
      <c r="U26" s="96">
        <f t="shared" si="16"/>
        <v>0.56588334130724172</v>
      </c>
      <c r="W26" s="50"/>
    </row>
    <row r="27" spans="1:23" x14ac:dyDescent="0.3">
      <c r="A27" s="18">
        <f t="shared" si="17"/>
        <v>13</v>
      </c>
      <c r="B27" s="74">
        <v>35439.480000000003</v>
      </c>
      <c r="C27" s="75"/>
      <c r="D27" s="74">
        <f t="shared" si="18"/>
        <v>48651.318144000004</v>
      </c>
      <c r="E27" s="78">
        <f t="shared" si="0"/>
        <v>1206.0346739580416</v>
      </c>
      <c r="F27" s="74">
        <f t="shared" si="1"/>
        <v>4054.2765120000008</v>
      </c>
      <c r="G27" s="78">
        <f t="shared" si="2"/>
        <v>100.50288949650349</v>
      </c>
      <c r="H27" s="74">
        <f t="shared" si="3"/>
        <v>0</v>
      </c>
      <c r="I27" s="78">
        <f t="shared" si="4"/>
        <v>0</v>
      </c>
      <c r="J27" s="74">
        <f t="shared" si="5"/>
        <v>0</v>
      </c>
      <c r="K27" s="78">
        <f t="shared" si="6"/>
        <v>0</v>
      </c>
      <c r="L27" s="95">
        <f t="shared" si="7"/>
        <v>24.621112421052633</v>
      </c>
      <c r="M27" s="96">
        <f t="shared" si="8"/>
        <v>0.61034143418929232</v>
      </c>
      <c r="N27" s="95">
        <f t="shared" si="9"/>
        <v>12.310556210526316</v>
      </c>
      <c r="O27" s="96">
        <f t="shared" si="10"/>
        <v>0.30517071709464616</v>
      </c>
      <c r="P27" s="95">
        <f t="shared" si="11"/>
        <v>4.9242224842105262</v>
      </c>
      <c r="Q27" s="96">
        <f t="shared" si="12"/>
        <v>0.12206828683785845</v>
      </c>
      <c r="R27" s="25">
        <f t="shared" si="13"/>
        <v>24.621112421052636</v>
      </c>
      <c r="S27" s="25">
        <f t="shared" si="14"/>
        <v>0.61034143418929243</v>
      </c>
      <c r="T27" s="95">
        <f t="shared" si="15"/>
        <v>23.390056800000004</v>
      </c>
      <c r="U27" s="96">
        <f t="shared" si="16"/>
        <v>0.57982436247982772</v>
      </c>
      <c r="W27" s="50"/>
    </row>
    <row r="28" spans="1:23" x14ac:dyDescent="0.3">
      <c r="A28" s="18">
        <f t="shared" si="17"/>
        <v>14</v>
      </c>
      <c r="B28" s="74">
        <v>36058.730000000003</v>
      </c>
      <c r="C28" s="75"/>
      <c r="D28" s="74">
        <f t="shared" si="18"/>
        <v>49501.424544000009</v>
      </c>
      <c r="E28" s="78">
        <f t="shared" si="0"/>
        <v>1227.1082611508707</v>
      </c>
      <c r="F28" s="74">
        <f t="shared" si="1"/>
        <v>4125.1187120000004</v>
      </c>
      <c r="G28" s="78">
        <f t="shared" si="2"/>
        <v>102.25902176257254</v>
      </c>
      <c r="H28" s="74">
        <f t="shared" si="3"/>
        <v>0</v>
      </c>
      <c r="I28" s="78">
        <f t="shared" si="4"/>
        <v>0</v>
      </c>
      <c r="J28" s="74">
        <f t="shared" si="5"/>
        <v>0</v>
      </c>
      <c r="K28" s="78">
        <f t="shared" si="6"/>
        <v>0</v>
      </c>
      <c r="L28" s="95">
        <f t="shared" si="7"/>
        <v>25.051328210526322</v>
      </c>
      <c r="M28" s="96">
        <f t="shared" si="8"/>
        <v>0.62100620503586579</v>
      </c>
      <c r="N28" s="95">
        <f t="shared" si="9"/>
        <v>12.525664105263161</v>
      </c>
      <c r="O28" s="96">
        <f t="shared" si="10"/>
        <v>0.31050310251793289</v>
      </c>
      <c r="P28" s="95">
        <f t="shared" si="11"/>
        <v>5.0102656421052645</v>
      </c>
      <c r="Q28" s="96">
        <f t="shared" si="12"/>
        <v>0.12420124100717315</v>
      </c>
      <c r="R28" s="25">
        <f t="shared" si="13"/>
        <v>25.051328210526322</v>
      </c>
      <c r="S28" s="25">
        <f t="shared" si="14"/>
        <v>0.62100620503586579</v>
      </c>
      <c r="T28" s="95">
        <f t="shared" si="15"/>
        <v>23.798761800000005</v>
      </c>
      <c r="U28" s="96">
        <f t="shared" si="16"/>
        <v>0.58995589478407251</v>
      </c>
      <c r="W28" s="50"/>
    </row>
    <row r="29" spans="1:23" x14ac:dyDescent="0.3">
      <c r="A29" s="18">
        <f t="shared" si="17"/>
        <v>15</v>
      </c>
      <c r="B29" s="74">
        <v>36641.86</v>
      </c>
      <c r="C29" s="75"/>
      <c r="D29" s="74">
        <f t="shared" si="18"/>
        <v>50301.945408</v>
      </c>
      <c r="E29" s="78">
        <f t="shared" si="0"/>
        <v>1246.9526550140183</v>
      </c>
      <c r="F29" s="74">
        <f t="shared" si="1"/>
        <v>4191.8287840000003</v>
      </c>
      <c r="G29" s="78">
        <f t="shared" si="2"/>
        <v>103.91272125116821</v>
      </c>
      <c r="H29" s="74">
        <f t="shared" si="3"/>
        <v>0</v>
      </c>
      <c r="I29" s="78">
        <f t="shared" si="4"/>
        <v>0</v>
      </c>
      <c r="J29" s="74">
        <f t="shared" si="5"/>
        <v>0</v>
      </c>
      <c r="K29" s="78">
        <f t="shared" si="6"/>
        <v>0</v>
      </c>
      <c r="L29" s="95">
        <f t="shared" si="7"/>
        <v>25.456450105263158</v>
      </c>
      <c r="M29" s="96">
        <f t="shared" si="8"/>
        <v>0.63104891448077849</v>
      </c>
      <c r="N29" s="95">
        <f t="shared" si="9"/>
        <v>12.728225052631579</v>
      </c>
      <c r="O29" s="96">
        <f t="shared" si="10"/>
        <v>0.31552445724038924</v>
      </c>
      <c r="P29" s="95">
        <f t="shared" si="11"/>
        <v>5.0912900210526315</v>
      </c>
      <c r="Q29" s="96">
        <f t="shared" si="12"/>
        <v>0.1262097828961557</v>
      </c>
      <c r="R29" s="25">
        <f t="shared" si="13"/>
        <v>25.456450105263162</v>
      </c>
      <c r="S29" s="25">
        <f t="shared" si="14"/>
        <v>0.6310489144807786</v>
      </c>
      <c r="T29" s="95">
        <f t="shared" si="15"/>
        <v>24.183627600000001</v>
      </c>
      <c r="U29" s="96">
        <f t="shared" si="16"/>
        <v>0.59949646875673968</v>
      </c>
      <c r="W29" s="50"/>
    </row>
    <row r="30" spans="1:23" x14ac:dyDescent="0.3">
      <c r="A30" s="18">
        <f t="shared" si="17"/>
        <v>16</v>
      </c>
      <c r="B30" s="74">
        <v>37530.080000000002</v>
      </c>
      <c r="C30" s="75"/>
      <c r="D30" s="74">
        <f t="shared" si="18"/>
        <v>51521.293824</v>
      </c>
      <c r="E30" s="78">
        <f t="shared" si="0"/>
        <v>1277.179512690909</v>
      </c>
      <c r="F30" s="74">
        <f t="shared" si="1"/>
        <v>4293.4411520000003</v>
      </c>
      <c r="G30" s="78">
        <f t="shared" si="2"/>
        <v>106.43162605757576</v>
      </c>
      <c r="H30" s="74">
        <f t="shared" si="3"/>
        <v>0</v>
      </c>
      <c r="I30" s="78">
        <f t="shared" si="4"/>
        <v>0</v>
      </c>
      <c r="J30" s="74">
        <f t="shared" si="5"/>
        <v>0</v>
      </c>
      <c r="K30" s="78">
        <f t="shared" si="6"/>
        <v>0</v>
      </c>
      <c r="L30" s="95">
        <f t="shared" si="7"/>
        <v>26.073529263157894</v>
      </c>
      <c r="M30" s="96">
        <f t="shared" si="8"/>
        <v>0.64634590723224139</v>
      </c>
      <c r="N30" s="95">
        <f t="shared" si="9"/>
        <v>13.036764631578947</v>
      </c>
      <c r="O30" s="96">
        <f t="shared" si="10"/>
        <v>0.3231729536161207</v>
      </c>
      <c r="P30" s="95">
        <f t="shared" si="11"/>
        <v>5.214705852631579</v>
      </c>
      <c r="Q30" s="96">
        <f t="shared" si="12"/>
        <v>0.12926918144644828</v>
      </c>
      <c r="R30" s="25">
        <f t="shared" si="13"/>
        <v>26.073529263157894</v>
      </c>
      <c r="S30" s="25">
        <f t="shared" si="14"/>
        <v>0.64634590723224139</v>
      </c>
      <c r="T30" s="95">
        <f t="shared" si="15"/>
        <v>24.769852799999999</v>
      </c>
      <c r="U30" s="96">
        <f t="shared" si="16"/>
        <v>0.61402861187062929</v>
      </c>
      <c r="W30" s="50"/>
    </row>
    <row r="31" spans="1:23" x14ac:dyDescent="0.3">
      <c r="A31" s="18">
        <f t="shared" si="17"/>
        <v>17</v>
      </c>
      <c r="B31" s="74">
        <v>37844.61</v>
      </c>
      <c r="C31" s="75"/>
      <c r="D31" s="74">
        <f t="shared" si="18"/>
        <v>51953.080608000004</v>
      </c>
      <c r="E31" s="78">
        <f t="shared" si="0"/>
        <v>1287.8832274745353</v>
      </c>
      <c r="F31" s="74">
        <f t="shared" si="1"/>
        <v>4329.4233840000006</v>
      </c>
      <c r="G31" s="78">
        <f t="shared" si="2"/>
        <v>107.32360228954461</v>
      </c>
      <c r="H31" s="74">
        <f t="shared" si="3"/>
        <v>0</v>
      </c>
      <c r="I31" s="78">
        <f t="shared" si="4"/>
        <v>0</v>
      </c>
      <c r="J31" s="74">
        <f t="shared" si="5"/>
        <v>0</v>
      </c>
      <c r="K31" s="78">
        <f t="shared" si="6"/>
        <v>0</v>
      </c>
      <c r="L31" s="95">
        <f t="shared" si="7"/>
        <v>26.292044842105266</v>
      </c>
      <c r="M31" s="96">
        <f t="shared" si="8"/>
        <v>0.65176276694055424</v>
      </c>
      <c r="N31" s="95">
        <f t="shared" si="9"/>
        <v>13.146022421052633</v>
      </c>
      <c r="O31" s="96">
        <f t="shared" si="10"/>
        <v>0.32588138347027712</v>
      </c>
      <c r="P31" s="95">
        <f t="shared" si="11"/>
        <v>5.2584089684210529</v>
      </c>
      <c r="Q31" s="96">
        <f t="shared" si="12"/>
        <v>0.13035255338811086</v>
      </c>
      <c r="R31" s="25">
        <f t="shared" si="13"/>
        <v>26.292044842105263</v>
      </c>
      <c r="S31" s="25">
        <f t="shared" si="14"/>
        <v>0.65176276694055424</v>
      </c>
      <c r="T31" s="95">
        <f t="shared" si="15"/>
        <v>24.977442600000003</v>
      </c>
      <c r="U31" s="96">
        <f t="shared" si="16"/>
        <v>0.61917462859352657</v>
      </c>
      <c r="W31" s="50"/>
    </row>
    <row r="32" spans="1:23" x14ac:dyDescent="0.3">
      <c r="A32" s="18">
        <f t="shared" si="17"/>
        <v>18</v>
      </c>
      <c r="B32" s="74">
        <v>39001.449999999997</v>
      </c>
      <c r="C32" s="75"/>
      <c r="D32" s="74">
        <f t="shared" si="18"/>
        <v>53541.190559999995</v>
      </c>
      <c r="E32" s="78">
        <f t="shared" si="0"/>
        <v>1327.2514448474089</v>
      </c>
      <c r="F32" s="74">
        <f t="shared" si="1"/>
        <v>4461.7658799999999</v>
      </c>
      <c r="G32" s="78">
        <f t="shared" si="2"/>
        <v>110.60428707061743</v>
      </c>
      <c r="H32" s="74">
        <f t="shared" si="3"/>
        <v>0</v>
      </c>
      <c r="I32" s="78">
        <f t="shared" si="4"/>
        <v>0</v>
      </c>
      <c r="J32" s="74">
        <f t="shared" si="5"/>
        <v>0</v>
      </c>
      <c r="K32" s="78">
        <f t="shared" si="6"/>
        <v>0</v>
      </c>
      <c r="L32" s="95">
        <f t="shared" si="7"/>
        <v>27.095744210526313</v>
      </c>
      <c r="M32" s="96">
        <f t="shared" si="8"/>
        <v>0.67168595387014629</v>
      </c>
      <c r="N32" s="95">
        <f t="shared" si="9"/>
        <v>13.547872105263156</v>
      </c>
      <c r="O32" s="96">
        <f t="shared" si="10"/>
        <v>0.33584297693507315</v>
      </c>
      <c r="P32" s="95">
        <f t="shared" si="11"/>
        <v>5.4191488421052627</v>
      </c>
      <c r="Q32" s="96">
        <f t="shared" si="12"/>
        <v>0.13433719077402925</v>
      </c>
      <c r="R32" s="25">
        <f t="shared" si="13"/>
        <v>27.09574421052632</v>
      </c>
      <c r="S32" s="25">
        <f t="shared" si="14"/>
        <v>0.6716859538701464</v>
      </c>
      <c r="T32" s="95">
        <f t="shared" si="15"/>
        <v>25.740956999999998</v>
      </c>
      <c r="U32" s="96">
        <f t="shared" si="16"/>
        <v>0.63810165617663894</v>
      </c>
      <c r="W32" s="50"/>
    </row>
    <row r="33" spans="1:23" x14ac:dyDescent="0.3">
      <c r="A33" s="18">
        <f t="shared" si="17"/>
        <v>19</v>
      </c>
      <c r="B33" s="74">
        <v>39046.949999999997</v>
      </c>
      <c r="C33" s="75"/>
      <c r="D33" s="74">
        <f t="shared" si="18"/>
        <v>53603.652959999999</v>
      </c>
      <c r="E33" s="78">
        <f t="shared" si="0"/>
        <v>1328.7998472975887</v>
      </c>
      <c r="F33" s="74">
        <f t="shared" si="1"/>
        <v>4466.9710800000003</v>
      </c>
      <c r="G33" s="78">
        <f t="shared" si="2"/>
        <v>110.7333206081324</v>
      </c>
      <c r="H33" s="74">
        <f t="shared" si="3"/>
        <v>0</v>
      </c>
      <c r="I33" s="78">
        <f t="shared" si="4"/>
        <v>0</v>
      </c>
      <c r="J33" s="74">
        <f t="shared" si="5"/>
        <v>0</v>
      </c>
      <c r="K33" s="78">
        <f t="shared" si="6"/>
        <v>0</v>
      </c>
      <c r="L33" s="95">
        <f t="shared" si="7"/>
        <v>27.127354736842104</v>
      </c>
      <c r="M33" s="96">
        <f t="shared" si="8"/>
        <v>0.67246955834898214</v>
      </c>
      <c r="N33" s="95">
        <f t="shared" si="9"/>
        <v>13.563677368421052</v>
      </c>
      <c r="O33" s="96">
        <f t="shared" si="10"/>
        <v>0.33623477917449107</v>
      </c>
      <c r="P33" s="95">
        <f t="shared" si="11"/>
        <v>5.4254709473684208</v>
      </c>
      <c r="Q33" s="96">
        <f t="shared" si="12"/>
        <v>0.13449391166979643</v>
      </c>
      <c r="R33" s="25">
        <f t="shared" si="13"/>
        <v>27.127354736842104</v>
      </c>
      <c r="S33" s="25">
        <f t="shared" si="14"/>
        <v>0.67246955834898214</v>
      </c>
      <c r="T33" s="95">
        <f t="shared" si="15"/>
        <v>25.770986999999998</v>
      </c>
      <c r="U33" s="96">
        <f t="shared" si="16"/>
        <v>0.63884608043153301</v>
      </c>
      <c r="W33" s="50"/>
    </row>
    <row r="34" spans="1:23" x14ac:dyDescent="0.3">
      <c r="A34" s="18">
        <f t="shared" si="17"/>
        <v>20</v>
      </c>
      <c r="B34" s="74">
        <v>40472.800000000003</v>
      </c>
      <c r="C34" s="75"/>
      <c r="D34" s="74">
        <f t="shared" si="18"/>
        <v>55561.059840000002</v>
      </c>
      <c r="E34" s="78">
        <f t="shared" si="0"/>
        <v>1377.3226963874476</v>
      </c>
      <c r="F34" s="74">
        <f t="shared" si="1"/>
        <v>4630.0883200000007</v>
      </c>
      <c r="G34" s="78">
        <f t="shared" si="2"/>
        <v>114.77689136562066</v>
      </c>
      <c r="H34" s="74">
        <f t="shared" si="3"/>
        <v>0</v>
      </c>
      <c r="I34" s="78">
        <f t="shared" si="4"/>
        <v>0</v>
      </c>
      <c r="J34" s="74">
        <f t="shared" si="5"/>
        <v>0</v>
      </c>
      <c r="K34" s="78">
        <f t="shared" si="6"/>
        <v>0</v>
      </c>
      <c r="L34" s="95">
        <f t="shared" si="7"/>
        <v>28.117945263157896</v>
      </c>
      <c r="M34" s="96">
        <f t="shared" si="8"/>
        <v>0.69702565606652211</v>
      </c>
      <c r="N34" s="95">
        <f t="shared" si="9"/>
        <v>14.058972631578948</v>
      </c>
      <c r="O34" s="96">
        <f t="shared" si="10"/>
        <v>0.34851282803326106</v>
      </c>
      <c r="P34" s="95">
        <f t="shared" si="11"/>
        <v>5.623589052631579</v>
      </c>
      <c r="Q34" s="96">
        <f t="shared" si="12"/>
        <v>0.13940513121330442</v>
      </c>
      <c r="R34" s="25">
        <f t="shared" si="13"/>
        <v>28.1179452631579</v>
      </c>
      <c r="S34" s="25">
        <f t="shared" si="14"/>
        <v>0.69702565606652223</v>
      </c>
      <c r="T34" s="95">
        <f t="shared" si="15"/>
        <v>26.712047999999999</v>
      </c>
      <c r="U34" s="96">
        <f t="shared" si="16"/>
        <v>0.66217437326319595</v>
      </c>
      <c r="W34" s="50"/>
    </row>
    <row r="35" spans="1:23" x14ac:dyDescent="0.3">
      <c r="A35" s="18">
        <f t="shared" si="17"/>
        <v>21</v>
      </c>
      <c r="B35" s="74">
        <v>40506.44</v>
      </c>
      <c r="C35" s="75"/>
      <c r="D35" s="74">
        <f t="shared" si="18"/>
        <v>55607.240832000003</v>
      </c>
      <c r="E35" s="78">
        <f t="shared" si="0"/>
        <v>1378.4674932758883</v>
      </c>
      <c r="F35" s="74">
        <f t="shared" si="1"/>
        <v>4633.9367360000006</v>
      </c>
      <c r="G35" s="78">
        <f t="shared" si="2"/>
        <v>114.87229110632403</v>
      </c>
      <c r="H35" s="74">
        <f t="shared" si="3"/>
        <v>0</v>
      </c>
      <c r="I35" s="78">
        <f t="shared" si="4"/>
        <v>0</v>
      </c>
      <c r="J35" s="74">
        <f t="shared" si="5"/>
        <v>0</v>
      </c>
      <c r="K35" s="78">
        <f t="shared" si="6"/>
        <v>0</v>
      </c>
      <c r="L35" s="95">
        <f t="shared" si="7"/>
        <v>28.141316210526316</v>
      </c>
      <c r="M35" s="96">
        <f t="shared" si="8"/>
        <v>0.69760500671856684</v>
      </c>
      <c r="N35" s="95">
        <f t="shared" si="9"/>
        <v>14.070658105263158</v>
      </c>
      <c r="O35" s="96">
        <f t="shared" si="10"/>
        <v>0.34880250335928342</v>
      </c>
      <c r="P35" s="95">
        <f t="shared" si="11"/>
        <v>5.6282632421052634</v>
      </c>
      <c r="Q35" s="96">
        <f t="shared" si="12"/>
        <v>0.13952100134371337</v>
      </c>
      <c r="R35" s="25">
        <f t="shared" si="13"/>
        <v>28.14131621052632</v>
      </c>
      <c r="S35" s="25">
        <f t="shared" si="14"/>
        <v>0.69760500671856696</v>
      </c>
      <c r="T35" s="95">
        <f t="shared" si="15"/>
        <v>26.734250400000001</v>
      </c>
      <c r="U35" s="96">
        <f t="shared" si="16"/>
        <v>0.6627247563826385</v>
      </c>
      <c r="W35" s="50"/>
    </row>
    <row r="36" spans="1:23" x14ac:dyDescent="0.3">
      <c r="A36" s="18">
        <f t="shared" si="17"/>
        <v>22</v>
      </c>
      <c r="B36" s="74">
        <v>41944.17</v>
      </c>
      <c r="C36" s="75"/>
      <c r="D36" s="74">
        <f t="shared" si="18"/>
        <v>57580.956575999997</v>
      </c>
      <c r="E36" s="78">
        <f t="shared" si="0"/>
        <v>1427.3946285439476</v>
      </c>
      <c r="F36" s="74">
        <f t="shared" si="1"/>
        <v>4798.4130479999994</v>
      </c>
      <c r="G36" s="78">
        <f t="shared" si="2"/>
        <v>118.9495523786623</v>
      </c>
      <c r="H36" s="74">
        <f t="shared" si="3"/>
        <v>0</v>
      </c>
      <c r="I36" s="78">
        <f t="shared" si="4"/>
        <v>0</v>
      </c>
      <c r="J36" s="74">
        <f t="shared" si="5"/>
        <v>0</v>
      </c>
      <c r="K36" s="78">
        <f t="shared" si="6"/>
        <v>0</v>
      </c>
      <c r="L36" s="95">
        <f t="shared" si="7"/>
        <v>29.140160210526314</v>
      </c>
      <c r="M36" s="96">
        <f t="shared" si="8"/>
        <v>0.72236570270442702</v>
      </c>
      <c r="N36" s="95">
        <f t="shared" si="9"/>
        <v>14.570080105263157</v>
      </c>
      <c r="O36" s="96">
        <f t="shared" si="10"/>
        <v>0.36118285135221351</v>
      </c>
      <c r="P36" s="95">
        <f t="shared" si="11"/>
        <v>5.8280320421052627</v>
      </c>
      <c r="Q36" s="96">
        <f t="shared" si="12"/>
        <v>0.14447314054088539</v>
      </c>
      <c r="R36" s="25">
        <f t="shared" si="13"/>
        <v>29.140160210526311</v>
      </c>
      <c r="S36" s="25">
        <f t="shared" si="14"/>
        <v>0.7223657027044269</v>
      </c>
      <c r="T36" s="95">
        <f t="shared" si="15"/>
        <v>27.683152199999999</v>
      </c>
      <c r="U36" s="96">
        <f t="shared" si="16"/>
        <v>0.6862474175692056</v>
      </c>
      <c r="W36" s="50"/>
    </row>
    <row r="37" spans="1:23" x14ac:dyDescent="0.3">
      <c r="A37" s="18">
        <f t="shared" si="17"/>
        <v>23</v>
      </c>
      <c r="B37" s="74">
        <v>43415.519999999997</v>
      </c>
      <c r="C37" s="75"/>
      <c r="D37" s="74">
        <f t="shared" si="18"/>
        <v>59600.825855999996</v>
      </c>
      <c r="E37" s="78">
        <f t="shared" si="0"/>
        <v>1477.4658800839861</v>
      </c>
      <c r="F37" s="74">
        <f t="shared" si="1"/>
        <v>4966.7354879999993</v>
      </c>
      <c r="G37" s="78">
        <f t="shared" si="2"/>
        <v>123.12215667366551</v>
      </c>
      <c r="H37" s="74">
        <f t="shared" si="3"/>
        <v>0</v>
      </c>
      <c r="I37" s="78">
        <f t="shared" si="4"/>
        <v>0</v>
      </c>
      <c r="J37" s="74">
        <f t="shared" si="5"/>
        <v>0</v>
      </c>
      <c r="K37" s="78">
        <f t="shared" si="6"/>
        <v>0</v>
      </c>
      <c r="L37" s="95">
        <f t="shared" si="7"/>
        <v>30.162361263157894</v>
      </c>
      <c r="M37" s="96">
        <f t="shared" si="8"/>
        <v>0.74770540490080284</v>
      </c>
      <c r="N37" s="95">
        <f t="shared" si="9"/>
        <v>15.081180631578947</v>
      </c>
      <c r="O37" s="96">
        <f t="shared" si="10"/>
        <v>0.37385270245040142</v>
      </c>
      <c r="P37" s="95">
        <f t="shared" si="11"/>
        <v>6.032472252631579</v>
      </c>
      <c r="Q37" s="96">
        <f t="shared" si="12"/>
        <v>0.14954108098016056</v>
      </c>
      <c r="R37" s="25">
        <f t="shared" si="13"/>
        <v>30.162361263157891</v>
      </c>
      <c r="S37" s="25">
        <f t="shared" si="14"/>
        <v>0.74770540490080273</v>
      </c>
      <c r="T37" s="95">
        <f t="shared" si="15"/>
        <v>28.654243199999996</v>
      </c>
      <c r="U37" s="96">
        <f t="shared" si="16"/>
        <v>0.7103201346557626</v>
      </c>
      <c r="W37" s="50"/>
    </row>
    <row r="38" spans="1:23" x14ac:dyDescent="0.3">
      <c r="A38" s="18">
        <f t="shared" si="17"/>
        <v>24</v>
      </c>
      <c r="B38" s="74">
        <v>44853.25</v>
      </c>
      <c r="C38" s="75"/>
      <c r="D38" s="74">
        <f t="shared" si="18"/>
        <v>61574.541600000004</v>
      </c>
      <c r="E38" s="78">
        <f t="shared" si="0"/>
        <v>1526.3930153520462</v>
      </c>
      <c r="F38" s="74">
        <f t="shared" si="1"/>
        <v>5131.2118</v>
      </c>
      <c r="G38" s="78">
        <f t="shared" si="2"/>
        <v>127.19941794600383</v>
      </c>
      <c r="H38" s="74">
        <f t="shared" si="3"/>
        <v>0</v>
      </c>
      <c r="I38" s="78">
        <f t="shared" si="4"/>
        <v>0</v>
      </c>
      <c r="J38" s="74">
        <f t="shared" si="5"/>
        <v>0</v>
      </c>
      <c r="K38" s="78">
        <f t="shared" si="6"/>
        <v>0</v>
      </c>
      <c r="L38" s="95">
        <f t="shared" si="7"/>
        <v>31.161205263157896</v>
      </c>
      <c r="M38" s="96">
        <f t="shared" si="8"/>
        <v>0.77246610088666301</v>
      </c>
      <c r="N38" s="95">
        <f t="shared" si="9"/>
        <v>15.580602631578948</v>
      </c>
      <c r="O38" s="96">
        <f t="shared" si="10"/>
        <v>0.3862330504433315</v>
      </c>
      <c r="P38" s="95">
        <f t="shared" si="11"/>
        <v>6.2322410526315792</v>
      </c>
      <c r="Q38" s="96">
        <f t="shared" si="12"/>
        <v>0.15449322017733261</v>
      </c>
      <c r="R38" s="25">
        <f t="shared" si="13"/>
        <v>31.161205263157896</v>
      </c>
      <c r="S38" s="25">
        <f t="shared" si="14"/>
        <v>0.77246610088666301</v>
      </c>
      <c r="T38" s="95">
        <f t="shared" si="15"/>
        <v>29.603145000000001</v>
      </c>
      <c r="U38" s="96">
        <f t="shared" si="16"/>
        <v>0.73384279584232981</v>
      </c>
      <c r="W38" s="50"/>
    </row>
    <row r="39" spans="1:23" x14ac:dyDescent="0.3">
      <c r="A39" s="18">
        <f t="shared" si="17"/>
        <v>25</v>
      </c>
      <c r="B39" s="74">
        <v>44853.25</v>
      </c>
      <c r="C39" s="75"/>
      <c r="D39" s="74">
        <f t="shared" si="18"/>
        <v>61574.541600000004</v>
      </c>
      <c r="E39" s="78">
        <f t="shared" si="0"/>
        <v>1526.3930153520462</v>
      </c>
      <c r="F39" s="74">
        <f t="shared" si="1"/>
        <v>5131.2118</v>
      </c>
      <c r="G39" s="78">
        <f t="shared" si="2"/>
        <v>127.19941794600383</v>
      </c>
      <c r="H39" s="74">
        <f t="shared" si="3"/>
        <v>0</v>
      </c>
      <c r="I39" s="78">
        <f t="shared" si="4"/>
        <v>0</v>
      </c>
      <c r="J39" s="74">
        <f t="shared" si="5"/>
        <v>0</v>
      </c>
      <c r="K39" s="78">
        <f t="shared" si="6"/>
        <v>0</v>
      </c>
      <c r="L39" s="95">
        <f t="shared" si="7"/>
        <v>31.161205263157896</v>
      </c>
      <c r="M39" s="96">
        <f t="shared" si="8"/>
        <v>0.77246610088666301</v>
      </c>
      <c r="N39" s="95">
        <f t="shared" si="9"/>
        <v>15.580602631578948</v>
      </c>
      <c r="O39" s="96">
        <f t="shared" si="10"/>
        <v>0.3862330504433315</v>
      </c>
      <c r="P39" s="95">
        <f t="shared" si="11"/>
        <v>6.2322410526315792</v>
      </c>
      <c r="Q39" s="96">
        <f t="shared" si="12"/>
        <v>0.15449322017733261</v>
      </c>
      <c r="R39" s="25">
        <f t="shared" si="13"/>
        <v>31.161205263157896</v>
      </c>
      <c r="S39" s="25">
        <f t="shared" si="14"/>
        <v>0.77246610088666301</v>
      </c>
      <c r="T39" s="95">
        <f t="shared" si="15"/>
        <v>29.603145000000001</v>
      </c>
      <c r="U39" s="96">
        <f t="shared" si="16"/>
        <v>0.73384279584232981</v>
      </c>
      <c r="W39" s="50"/>
    </row>
    <row r="40" spans="1:23" x14ac:dyDescent="0.3">
      <c r="A40" s="18">
        <f t="shared" si="17"/>
        <v>26</v>
      </c>
      <c r="B40" s="74">
        <v>44853.25</v>
      </c>
      <c r="C40" s="75"/>
      <c r="D40" s="74">
        <f t="shared" si="18"/>
        <v>61574.541600000004</v>
      </c>
      <c r="E40" s="78">
        <f t="shared" si="0"/>
        <v>1526.3930153520462</v>
      </c>
      <c r="F40" s="74">
        <f t="shared" si="1"/>
        <v>5131.2118</v>
      </c>
      <c r="G40" s="78">
        <f t="shared" si="2"/>
        <v>127.19941794600383</v>
      </c>
      <c r="H40" s="74">
        <f t="shared" si="3"/>
        <v>0</v>
      </c>
      <c r="I40" s="78">
        <f t="shared" si="4"/>
        <v>0</v>
      </c>
      <c r="J40" s="74">
        <f t="shared" si="5"/>
        <v>0</v>
      </c>
      <c r="K40" s="78">
        <f t="shared" si="6"/>
        <v>0</v>
      </c>
      <c r="L40" s="95">
        <f t="shared" si="7"/>
        <v>31.161205263157896</v>
      </c>
      <c r="M40" s="96">
        <f t="shared" si="8"/>
        <v>0.77246610088666301</v>
      </c>
      <c r="N40" s="95">
        <f t="shared" si="9"/>
        <v>15.580602631578948</v>
      </c>
      <c r="O40" s="96">
        <f t="shared" si="10"/>
        <v>0.3862330504433315</v>
      </c>
      <c r="P40" s="95">
        <f t="shared" si="11"/>
        <v>6.2322410526315792</v>
      </c>
      <c r="Q40" s="96">
        <f t="shared" si="12"/>
        <v>0.15449322017733261</v>
      </c>
      <c r="R40" s="25">
        <f t="shared" si="13"/>
        <v>31.161205263157896</v>
      </c>
      <c r="S40" s="25">
        <f t="shared" si="14"/>
        <v>0.77246610088666301</v>
      </c>
      <c r="T40" s="95">
        <f t="shared" si="15"/>
        <v>29.603145000000001</v>
      </c>
      <c r="U40" s="96">
        <f t="shared" si="16"/>
        <v>0.73384279584232981</v>
      </c>
      <c r="W40" s="50"/>
    </row>
    <row r="41" spans="1:23" x14ac:dyDescent="0.3">
      <c r="A41" s="18">
        <f t="shared" si="17"/>
        <v>27</v>
      </c>
      <c r="B41" s="74">
        <v>44853.25</v>
      </c>
      <c r="C41" s="75"/>
      <c r="D41" s="74">
        <f t="shared" si="18"/>
        <v>61574.541600000004</v>
      </c>
      <c r="E41" s="78">
        <f t="shared" si="0"/>
        <v>1526.3930153520462</v>
      </c>
      <c r="F41" s="74">
        <f t="shared" si="1"/>
        <v>5131.2118</v>
      </c>
      <c r="G41" s="78">
        <f t="shared" si="2"/>
        <v>127.19941794600383</v>
      </c>
      <c r="H41" s="74">
        <f t="shared" si="3"/>
        <v>0</v>
      </c>
      <c r="I41" s="78">
        <f t="shared" si="4"/>
        <v>0</v>
      </c>
      <c r="J41" s="74">
        <f t="shared" si="5"/>
        <v>0</v>
      </c>
      <c r="K41" s="78">
        <f t="shared" si="6"/>
        <v>0</v>
      </c>
      <c r="L41" s="95">
        <f t="shared" si="7"/>
        <v>31.161205263157896</v>
      </c>
      <c r="M41" s="96">
        <f t="shared" si="8"/>
        <v>0.77246610088666301</v>
      </c>
      <c r="N41" s="95">
        <f t="shared" si="9"/>
        <v>15.580602631578948</v>
      </c>
      <c r="O41" s="96">
        <f t="shared" si="10"/>
        <v>0.3862330504433315</v>
      </c>
      <c r="P41" s="95">
        <f t="shared" si="11"/>
        <v>6.2322410526315792</v>
      </c>
      <c r="Q41" s="96">
        <f t="shared" si="12"/>
        <v>0.15449322017733261</v>
      </c>
      <c r="R41" s="25">
        <f t="shared" si="13"/>
        <v>31.161205263157896</v>
      </c>
      <c r="S41" s="25">
        <f t="shared" si="14"/>
        <v>0.77246610088666301</v>
      </c>
      <c r="T41" s="95">
        <f t="shared" si="15"/>
        <v>29.603145000000001</v>
      </c>
      <c r="U41" s="96">
        <f t="shared" si="16"/>
        <v>0.73384279584232981</v>
      </c>
      <c r="W41" s="50"/>
    </row>
    <row r="42" spans="1:23" x14ac:dyDescent="0.3">
      <c r="A42" s="26"/>
      <c r="B42" s="76"/>
      <c r="C42" s="77"/>
      <c r="D42" s="76"/>
      <c r="E42" s="77"/>
      <c r="F42" s="76"/>
      <c r="G42" s="77"/>
      <c r="H42" s="76"/>
      <c r="I42" s="77"/>
      <c r="J42" s="76"/>
      <c r="K42" s="77"/>
      <c r="L42" s="76"/>
      <c r="M42" s="77"/>
      <c r="N42" s="76"/>
      <c r="O42" s="77"/>
      <c r="P42" s="76"/>
      <c r="Q42" s="77"/>
      <c r="R42" s="26"/>
      <c r="S42" s="26"/>
      <c r="T42" s="76"/>
      <c r="U42" s="77"/>
    </row>
  </sheetData>
  <dataConsolidate/>
  <mergeCells count="286">
    <mergeCell ref="T42:U42"/>
    <mergeCell ref="T35:U35"/>
    <mergeCell ref="T36:U36"/>
    <mergeCell ref="T37:U37"/>
    <mergeCell ref="T38:U38"/>
    <mergeCell ref="T29:U29"/>
    <mergeCell ref="T30:U30"/>
    <mergeCell ref="T20:U20"/>
    <mergeCell ref="T21:U21"/>
    <mergeCell ref="T22:U22"/>
    <mergeCell ref="T23:U23"/>
    <mergeCell ref="T24:U24"/>
    <mergeCell ref="T25:U25"/>
    <mergeCell ref="T39:U39"/>
    <mergeCell ref="T40:U40"/>
    <mergeCell ref="T41:U41"/>
    <mergeCell ref="T31:U31"/>
    <mergeCell ref="T32:U32"/>
    <mergeCell ref="T33:U33"/>
    <mergeCell ref="T34:U34"/>
    <mergeCell ref="T26:U26"/>
    <mergeCell ref="T27:U27"/>
    <mergeCell ref="T28:U28"/>
    <mergeCell ref="T14:U14"/>
    <mergeCell ref="T15:U15"/>
    <mergeCell ref="T16:U16"/>
    <mergeCell ref="T17:U17"/>
    <mergeCell ref="T18:U18"/>
    <mergeCell ref="T19:U19"/>
    <mergeCell ref="P33:Q33"/>
    <mergeCell ref="P34:Q34"/>
    <mergeCell ref="P35:Q35"/>
    <mergeCell ref="P27:Q27"/>
    <mergeCell ref="P28:Q28"/>
    <mergeCell ref="P29:Q29"/>
    <mergeCell ref="P30:Q30"/>
    <mergeCell ref="P31:Q31"/>
    <mergeCell ref="P32:Q32"/>
    <mergeCell ref="P21:Q21"/>
    <mergeCell ref="P22:Q22"/>
    <mergeCell ref="N42:O42"/>
    <mergeCell ref="P14:Q14"/>
    <mergeCell ref="P15:Q15"/>
    <mergeCell ref="P16:Q16"/>
    <mergeCell ref="P17:Q17"/>
    <mergeCell ref="P18:Q18"/>
    <mergeCell ref="P19:Q19"/>
    <mergeCell ref="P20:Q20"/>
    <mergeCell ref="N34:O34"/>
    <mergeCell ref="N35:O35"/>
    <mergeCell ref="N36:O36"/>
    <mergeCell ref="N37:O37"/>
    <mergeCell ref="N38:O38"/>
    <mergeCell ref="N39:O39"/>
    <mergeCell ref="N28:O28"/>
    <mergeCell ref="N29:O29"/>
    <mergeCell ref="N30:O30"/>
    <mergeCell ref="N31:O31"/>
    <mergeCell ref="P39:Q39"/>
    <mergeCell ref="P40:Q40"/>
    <mergeCell ref="P41:Q41"/>
    <mergeCell ref="P42:Q42"/>
    <mergeCell ref="P36:Q36"/>
    <mergeCell ref="P37:Q37"/>
    <mergeCell ref="L41:M41"/>
    <mergeCell ref="L26:M26"/>
    <mergeCell ref="L27:M27"/>
    <mergeCell ref="L28:M28"/>
    <mergeCell ref="P23:Q23"/>
    <mergeCell ref="P24:Q24"/>
    <mergeCell ref="P25:Q25"/>
    <mergeCell ref="P26:Q26"/>
    <mergeCell ref="N40:O40"/>
    <mergeCell ref="N41:O41"/>
    <mergeCell ref="P38:Q38"/>
    <mergeCell ref="L24:M24"/>
    <mergeCell ref="L25:M25"/>
    <mergeCell ref="N32:O32"/>
    <mergeCell ref="N33:O33"/>
    <mergeCell ref="L39:M39"/>
    <mergeCell ref="L40:M40"/>
    <mergeCell ref="N22:O22"/>
    <mergeCell ref="N23:O23"/>
    <mergeCell ref="N24:O24"/>
    <mergeCell ref="N25:O25"/>
    <mergeCell ref="N26:O26"/>
    <mergeCell ref="N27:O27"/>
    <mergeCell ref="L36:M36"/>
    <mergeCell ref="L37:M37"/>
    <mergeCell ref="L38:M38"/>
    <mergeCell ref="L29:M29"/>
    <mergeCell ref="L30:M30"/>
    <mergeCell ref="L31:M31"/>
    <mergeCell ref="L32:M32"/>
    <mergeCell ref="L33:M33"/>
    <mergeCell ref="L34:M34"/>
    <mergeCell ref="J40:K40"/>
    <mergeCell ref="J41:K41"/>
    <mergeCell ref="J42:K42"/>
    <mergeCell ref="L14:M14"/>
    <mergeCell ref="L17:M17"/>
    <mergeCell ref="L18:M18"/>
    <mergeCell ref="L19:M19"/>
    <mergeCell ref="L20:M20"/>
    <mergeCell ref="L21:M21"/>
    <mergeCell ref="L22:M22"/>
    <mergeCell ref="J34:K34"/>
    <mergeCell ref="J35:K35"/>
    <mergeCell ref="J36:K36"/>
    <mergeCell ref="J37:K37"/>
    <mergeCell ref="J38:K38"/>
    <mergeCell ref="J39:K39"/>
    <mergeCell ref="J28:K28"/>
    <mergeCell ref="J29:K29"/>
    <mergeCell ref="J30:K30"/>
    <mergeCell ref="J31:K31"/>
    <mergeCell ref="J32:K32"/>
    <mergeCell ref="J33:K33"/>
    <mergeCell ref="L42:M42"/>
    <mergeCell ref="L35:M35"/>
    <mergeCell ref="H41:I41"/>
    <mergeCell ref="H42:I42"/>
    <mergeCell ref="J20:K20"/>
    <mergeCell ref="J21:K21"/>
    <mergeCell ref="J22:K22"/>
    <mergeCell ref="J23:K23"/>
    <mergeCell ref="J24:K24"/>
    <mergeCell ref="J25:K25"/>
    <mergeCell ref="J26:K26"/>
    <mergeCell ref="J27:K27"/>
    <mergeCell ref="H35:I35"/>
    <mergeCell ref="H36:I36"/>
    <mergeCell ref="H37:I37"/>
    <mergeCell ref="H38:I38"/>
    <mergeCell ref="H39:I39"/>
    <mergeCell ref="H40:I40"/>
    <mergeCell ref="H29:I29"/>
    <mergeCell ref="H30:I30"/>
    <mergeCell ref="H31:I31"/>
    <mergeCell ref="H32:I32"/>
    <mergeCell ref="H33:I33"/>
    <mergeCell ref="H34:I34"/>
    <mergeCell ref="H23:I23"/>
    <mergeCell ref="H24:I24"/>
    <mergeCell ref="F22:G22"/>
    <mergeCell ref="H25:I25"/>
    <mergeCell ref="H26:I26"/>
    <mergeCell ref="H27:I27"/>
    <mergeCell ref="H28:I28"/>
    <mergeCell ref="T13:U13"/>
    <mergeCell ref="H20:I20"/>
    <mergeCell ref="H21:I21"/>
    <mergeCell ref="H22:I22"/>
    <mergeCell ref="J14:K14"/>
    <mergeCell ref="J15:K15"/>
    <mergeCell ref="J16:K16"/>
    <mergeCell ref="J17:K17"/>
    <mergeCell ref="J18:K18"/>
    <mergeCell ref="J19:K19"/>
    <mergeCell ref="N14:O14"/>
    <mergeCell ref="N15:O15"/>
    <mergeCell ref="N16:O16"/>
    <mergeCell ref="N17:O17"/>
    <mergeCell ref="N18:O18"/>
    <mergeCell ref="N19:O19"/>
    <mergeCell ref="N20:O20"/>
    <mergeCell ref="N21:O21"/>
    <mergeCell ref="L23:M23"/>
    <mergeCell ref="L15:M15"/>
    <mergeCell ref="F39:G39"/>
    <mergeCell ref="F40:G40"/>
    <mergeCell ref="F41:G41"/>
    <mergeCell ref="F42:G42"/>
    <mergeCell ref="F13:G13"/>
    <mergeCell ref="H13:I13"/>
    <mergeCell ref="H14:I14"/>
    <mergeCell ref="H15:I15"/>
    <mergeCell ref="H16:I16"/>
    <mergeCell ref="H17:I1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T11:U11"/>
    <mergeCell ref="H10:I10"/>
    <mergeCell ref="J10:K10"/>
    <mergeCell ref="J11:K11"/>
    <mergeCell ref="L11:Q11"/>
    <mergeCell ref="J12:K12"/>
    <mergeCell ref="L13:M13"/>
    <mergeCell ref="N13:O13"/>
    <mergeCell ref="D35:E35"/>
    <mergeCell ref="D23:E23"/>
    <mergeCell ref="D24:E24"/>
    <mergeCell ref="F23:G23"/>
    <mergeCell ref="F24:G24"/>
    <mergeCell ref="F25:G25"/>
    <mergeCell ref="F26:G26"/>
    <mergeCell ref="P13:Q13"/>
    <mergeCell ref="J13:K13"/>
    <mergeCell ref="F17:G17"/>
    <mergeCell ref="F18:G18"/>
    <mergeCell ref="F19:G19"/>
    <mergeCell ref="F20:G20"/>
    <mergeCell ref="H18:I18"/>
    <mergeCell ref="H19:I19"/>
    <mergeCell ref="L16:M16"/>
    <mergeCell ref="D28:E28"/>
    <mergeCell ref="B42:C4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32:C32"/>
    <mergeCell ref="B33:C33"/>
    <mergeCell ref="B26:C26"/>
    <mergeCell ref="B27:C27"/>
    <mergeCell ref="B28:C28"/>
    <mergeCell ref="B29:C29"/>
    <mergeCell ref="B30:C30"/>
    <mergeCell ref="B19:C19"/>
    <mergeCell ref="B20:C20"/>
    <mergeCell ref="B21:C21"/>
    <mergeCell ref="D41:E41"/>
    <mergeCell ref="D42:E42"/>
    <mergeCell ref="D36:E36"/>
    <mergeCell ref="B41:C41"/>
    <mergeCell ref="B34:C34"/>
    <mergeCell ref="B35:C35"/>
    <mergeCell ref="B36:C36"/>
    <mergeCell ref="B37:C37"/>
    <mergeCell ref="B38:C38"/>
    <mergeCell ref="B16:C16"/>
    <mergeCell ref="F14:G14"/>
    <mergeCell ref="F15:G15"/>
    <mergeCell ref="F16:G16"/>
    <mergeCell ref="B14:C14"/>
    <mergeCell ref="B15:C15"/>
    <mergeCell ref="B22:C22"/>
    <mergeCell ref="B17:C17"/>
    <mergeCell ref="B31:C31"/>
    <mergeCell ref="B18:C18"/>
    <mergeCell ref="B23:C23"/>
    <mergeCell ref="B24:C24"/>
    <mergeCell ref="B25:C25"/>
    <mergeCell ref="B39:C39"/>
    <mergeCell ref="B40:C40"/>
    <mergeCell ref="D25:E25"/>
    <mergeCell ref="D26:E26"/>
    <mergeCell ref="D27:E27"/>
    <mergeCell ref="L10:Q10"/>
    <mergeCell ref="B10:E10"/>
    <mergeCell ref="B12:C12"/>
    <mergeCell ref="P12:Q12"/>
    <mergeCell ref="F11:G11"/>
    <mergeCell ref="H11:I11"/>
    <mergeCell ref="D13:E13"/>
    <mergeCell ref="B11:C11"/>
    <mergeCell ref="D11:E11"/>
    <mergeCell ref="D12:E12"/>
    <mergeCell ref="B13:C13"/>
    <mergeCell ref="H12:I1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="75" zoomScaleNormal="75" workbookViewId="0">
      <selection activeCell="F24" sqref="F24:G24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1.28515625" style="1" customWidth="1"/>
    <col min="24" max="16384" width="8.85546875" style="1"/>
  </cols>
  <sheetData>
    <row r="1" spans="1:23" ht="16.5" x14ac:dyDescent="0.3">
      <c r="A1" s="5" t="s">
        <v>82</v>
      </c>
      <c r="B1" s="5" t="s">
        <v>1</v>
      </c>
      <c r="C1" s="5"/>
      <c r="D1" s="5"/>
      <c r="E1" s="6">
        <v>190</v>
      </c>
      <c r="F1" s="48" t="s">
        <v>152</v>
      </c>
      <c r="G1" s="5"/>
      <c r="H1" s="5"/>
      <c r="N1" s="47" t="str">
        <f>Voorblad!G24</f>
        <v>1 april 2020</v>
      </c>
      <c r="Q1" s="8" t="s">
        <v>81</v>
      </c>
    </row>
    <row r="2" spans="1:23" ht="16.5" x14ac:dyDescent="0.3">
      <c r="A2" s="5"/>
      <c r="B2" s="5"/>
      <c r="C2" s="5"/>
      <c r="D2" s="5"/>
      <c r="E2" s="39" t="s">
        <v>155</v>
      </c>
      <c r="F2" s="40" t="s">
        <v>156</v>
      </c>
      <c r="G2" s="5"/>
      <c r="H2" s="5"/>
    </row>
    <row r="3" spans="1:23" ht="16.5" x14ac:dyDescent="0.3">
      <c r="A3" s="5"/>
      <c r="B3" s="5"/>
      <c r="C3" s="5"/>
      <c r="D3" s="5"/>
      <c r="E3" s="39" t="s">
        <v>153</v>
      </c>
      <c r="F3" s="40" t="s">
        <v>154</v>
      </c>
      <c r="G3" s="40"/>
      <c r="H3" s="5"/>
    </row>
    <row r="4" spans="1:23" ht="16.5" x14ac:dyDescent="0.3">
      <c r="A4" s="5"/>
      <c r="B4" s="5"/>
      <c r="C4" s="5"/>
      <c r="D4" s="5"/>
      <c r="E4" s="39" t="s">
        <v>157</v>
      </c>
      <c r="F4" s="40" t="s">
        <v>158</v>
      </c>
      <c r="G4" s="40"/>
      <c r="H4" s="5"/>
    </row>
    <row r="5" spans="1:23" ht="16.5" x14ac:dyDescent="0.3">
      <c r="A5" s="5"/>
      <c r="B5" s="5"/>
      <c r="C5" s="5"/>
      <c r="D5" s="5"/>
      <c r="E5" s="39" t="s">
        <v>186</v>
      </c>
      <c r="F5" s="40" t="s">
        <v>185</v>
      </c>
      <c r="G5" s="40"/>
      <c r="H5" s="5"/>
    </row>
    <row r="6" spans="1:23" x14ac:dyDescent="0.3">
      <c r="A6" s="8"/>
      <c r="E6" s="41">
        <v>195</v>
      </c>
      <c r="F6" s="40" t="s">
        <v>159</v>
      </c>
      <c r="G6" s="42"/>
      <c r="T6" s="1" t="s">
        <v>6</v>
      </c>
      <c r="U6" s="13">
        <f>Voorblad!D2</f>
        <v>1.3728</v>
      </c>
    </row>
    <row r="7" spans="1:23" ht="17.25" x14ac:dyDescent="0.35">
      <c r="A7" s="5"/>
      <c r="B7" s="5"/>
      <c r="C7" s="5"/>
      <c r="D7" s="5"/>
      <c r="E7" s="10"/>
      <c r="F7" s="11"/>
      <c r="G7" s="5"/>
      <c r="H7" s="5"/>
      <c r="Q7" s="8"/>
      <c r="U7" s="13"/>
    </row>
    <row r="8" spans="1:23" x14ac:dyDescent="0.3">
      <c r="A8" s="14"/>
      <c r="B8" s="83" t="s">
        <v>7</v>
      </c>
      <c r="C8" s="91"/>
      <c r="D8" s="91"/>
      <c r="E8" s="84"/>
      <c r="F8" s="15" t="s">
        <v>8</v>
      </c>
      <c r="G8" s="16"/>
      <c r="H8" s="83" t="s">
        <v>9</v>
      </c>
      <c r="I8" s="86"/>
      <c r="J8" s="83" t="s">
        <v>10</v>
      </c>
      <c r="K8" s="84"/>
      <c r="L8" s="83" t="s">
        <v>11</v>
      </c>
      <c r="M8" s="91"/>
      <c r="N8" s="91"/>
      <c r="O8" s="91"/>
      <c r="P8" s="91"/>
      <c r="Q8" s="84"/>
      <c r="R8" s="17" t="s">
        <v>12</v>
      </c>
      <c r="S8" s="17"/>
      <c r="T8" s="17"/>
      <c r="U8" s="16"/>
    </row>
    <row r="9" spans="1:23" x14ac:dyDescent="0.3">
      <c r="A9" s="18"/>
      <c r="B9" s="79">
        <v>1</v>
      </c>
      <c r="C9" s="80"/>
      <c r="D9" s="79"/>
      <c r="E9" s="80"/>
      <c r="F9" s="79"/>
      <c r="G9" s="80"/>
      <c r="H9" s="79"/>
      <c r="I9" s="80"/>
      <c r="J9" s="87" t="s">
        <v>13</v>
      </c>
      <c r="K9" s="80"/>
      <c r="L9" s="87" t="s">
        <v>14</v>
      </c>
      <c r="M9" s="88"/>
      <c r="N9" s="88"/>
      <c r="O9" s="88"/>
      <c r="P9" s="88"/>
      <c r="Q9" s="80"/>
      <c r="R9" s="19"/>
      <c r="S9" s="19"/>
      <c r="T9" s="85" t="s">
        <v>15</v>
      </c>
      <c r="U9" s="80"/>
    </row>
    <row r="10" spans="1:23" x14ac:dyDescent="0.3">
      <c r="A10" s="18"/>
      <c r="B10" s="92" t="s">
        <v>16</v>
      </c>
      <c r="C10" s="93"/>
      <c r="D10" s="81" t="str">
        <f>Voorblad!G24</f>
        <v>1 april 2020</v>
      </c>
      <c r="E10" s="82"/>
      <c r="F10" s="20" t="str">
        <f>D10</f>
        <v>1 april 2020</v>
      </c>
      <c r="G10" s="21"/>
      <c r="H10" s="89"/>
      <c r="I10" s="82"/>
      <c r="J10" s="89"/>
      <c r="K10" s="82"/>
      <c r="L10" s="22">
        <v>1</v>
      </c>
      <c r="M10" s="19"/>
      <c r="N10" s="23">
        <v>0.5</v>
      </c>
      <c r="O10" s="19"/>
      <c r="P10" s="94">
        <v>0.2</v>
      </c>
      <c r="Q10" s="93"/>
      <c r="R10" s="19" t="s">
        <v>9</v>
      </c>
      <c r="S10" s="19"/>
      <c r="T10" s="19"/>
      <c r="U10" s="24"/>
    </row>
    <row r="11" spans="1:23" x14ac:dyDescent="0.3">
      <c r="A11" s="18"/>
      <c r="B11" s="83"/>
      <c r="C11" s="84"/>
      <c r="D11" s="90"/>
      <c r="E11" s="86"/>
      <c r="F11" s="90"/>
      <c r="G11" s="86"/>
      <c r="H11" s="90"/>
      <c r="I11" s="86"/>
      <c r="J11" s="90"/>
      <c r="K11" s="86"/>
      <c r="L11" s="90"/>
      <c r="M11" s="86"/>
      <c r="N11" s="90"/>
      <c r="O11" s="86"/>
      <c r="P11" s="90"/>
      <c r="Q11" s="86"/>
      <c r="R11" s="14"/>
      <c r="S11" s="14"/>
      <c r="T11" s="90"/>
      <c r="U11" s="86"/>
    </row>
    <row r="12" spans="1:23" x14ac:dyDescent="0.3">
      <c r="A12" s="18">
        <v>0</v>
      </c>
      <c r="B12" s="74">
        <v>26158.36</v>
      </c>
      <c r="C12" s="75"/>
      <c r="D12" s="74">
        <f t="shared" ref="D12:D39" si="0">B12*$U$6</f>
        <v>35910.196607999998</v>
      </c>
      <c r="E12" s="78">
        <f t="shared" ref="E12:E39" si="1">D12/40.3399</f>
        <v>890.19052124571454</v>
      </c>
      <c r="F12" s="74">
        <f t="shared" ref="F12:F39" si="2">B12/12*$U$6</f>
        <v>2992.516384</v>
      </c>
      <c r="G12" s="78">
        <f t="shared" ref="G12:G39" si="3">F12/40.3399</f>
        <v>74.182543437142883</v>
      </c>
      <c r="H12" s="74">
        <f t="shared" ref="H12:H39" si="4">((B12&lt;19968.2)*913.03+(B12&gt;19968.2)*(B12&lt;20424.71)*(20424.71-B12+456.51)+(B12&gt;20424.71)*(B12&lt;22659.62)*456.51+(B12&gt;22659.62)*(B12&lt;23116.13)*(23116.13-B12))/12*$U$6</f>
        <v>0</v>
      </c>
      <c r="I12" s="78">
        <f t="shared" ref="I12:I39" si="5">H12/40.3399</f>
        <v>0</v>
      </c>
      <c r="J12" s="74">
        <f t="shared" ref="J12:J39" si="6">((B12&lt;19968.2)*456.51+(B12&gt;19968.2)*(B12&lt;20196.46)*(20196.46-B12+228.26)+(B12&gt;20196.46)*(B12&lt;22659.62)*228.26+(B12&gt;22659.62)*(B12&lt;22887.88)*(22887.88-B12))/12*$U$6</f>
        <v>0</v>
      </c>
      <c r="K12" s="78">
        <f t="shared" ref="K12:K39" si="7">J12/40.3399</f>
        <v>0</v>
      </c>
      <c r="L12" s="95">
        <f t="shared" ref="L12:L39" si="8">D12/1976</f>
        <v>18.173176421052631</v>
      </c>
      <c r="M12" s="96">
        <f t="shared" ref="M12:M39" si="9">L12/40.3399</f>
        <v>0.45050127593406603</v>
      </c>
      <c r="N12" s="95">
        <f t="shared" ref="N12:N39" si="10">L12/2</f>
        <v>9.0865882105263154</v>
      </c>
      <c r="O12" s="96">
        <f t="shared" ref="O12:O39" si="11">N12/40.3399</f>
        <v>0.22525063796703301</v>
      </c>
      <c r="P12" s="95">
        <f t="shared" ref="P12:P39" si="12">L12/5</f>
        <v>3.6346352842105261</v>
      </c>
      <c r="Q12" s="96">
        <f t="shared" ref="Q12:Q39" si="13">P12/40.3399</f>
        <v>9.0100255186813208E-2</v>
      </c>
      <c r="R12" s="25">
        <f t="shared" ref="R12:R39" si="14">(F12+H12)/1976*12</f>
        <v>18.173176421052631</v>
      </c>
      <c r="S12" s="25">
        <f t="shared" ref="S12:S39" si="15">R12/40.3399</f>
        <v>0.45050127593406603</v>
      </c>
      <c r="T12" s="95">
        <f t="shared" ref="T12:T39" si="16">D12/2080</f>
        <v>17.264517599999998</v>
      </c>
      <c r="U12" s="96">
        <f t="shared" ref="U12:U39" si="17">T12/40.3399</f>
        <v>0.4279762121373627</v>
      </c>
      <c r="W12" s="50"/>
    </row>
    <row r="13" spans="1:23" x14ac:dyDescent="0.3">
      <c r="A13" s="18">
        <f t="shared" ref="A13:A39" si="18">+A12+1</f>
        <v>1</v>
      </c>
      <c r="B13" s="74">
        <v>26912.93</v>
      </c>
      <c r="C13" s="75"/>
      <c r="D13" s="74">
        <f t="shared" si="0"/>
        <v>36946.070304000001</v>
      </c>
      <c r="E13" s="78">
        <f t="shared" si="1"/>
        <v>915.86915941784684</v>
      </c>
      <c r="F13" s="74">
        <f t="shared" si="2"/>
        <v>3078.8391920000004</v>
      </c>
      <c r="G13" s="78">
        <f t="shared" si="3"/>
        <v>76.322429951487251</v>
      </c>
      <c r="H13" s="74">
        <f t="shared" si="4"/>
        <v>0</v>
      </c>
      <c r="I13" s="78">
        <f t="shared" si="5"/>
        <v>0</v>
      </c>
      <c r="J13" s="74">
        <f t="shared" si="6"/>
        <v>0</v>
      </c>
      <c r="K13" s="78">
        <f t="shared" si="7"/>
        <v>0</v>
      </c>
      <c r="L13" s="95">
        <f t="shared" si="8"/>
        <v>18.697403999999999</v>
      </c>
      <c r="M13" s="96">
        <f t="shared" si="9"/>
        <v>0.46349653816692649</v>
      </c>
      <c r="N13" s="95">
        <f t="shared" si="10"/>
        <v>9.3487019999999994</v>
      </c>
      <c r="O13" s="96">
        <f t="shared" si="11"/>
        <v>0.23174826908346324</v>
      </c>
      <c r="P13" s="95">
        <f t="shared" si="12"/>
        <v>3.7394807999999999</v>
      </c>
      <c r="Q13" s="96">
        <f t="shared" si="13"/>
        <v>9.2699307633385311E-2</v>
      </c>
      <c r="R13" s="25">
        <f t="shared" si="14"/>
        <v>18.697404000000002</v>
      </c>
      <c r="S13" s="25">
        <f t="shared" si="15"/>
        <v>0.4634965381669266</v>
      </c>
      <c r="T13" s="95">
        <f t="shared" si="16"/>
        <v>17.7625338</v>
      </c>
      <c r="U13" s="96">
        <f t="shared" si="17"/>
        <v>0.44032171125858022</v>
      </c>
      <c r="W13" s="50"/>
    </row>
    <row r="14" spans="1:23" x14ac:dyDescent="0.3">
      <c r="A14" s="18">
        <f t="shared" si="18"/>
        <v>2</v>
      </c>
      <c r="B14" s="74">
        <v>27698.94</v>
      </c>
      <c r="C14" s="75"/>
      <c r="D14" s="74">
        <f t="shared" si="0"/>
        <v>38025.104831999997</v>
      </c>
      <c r="E14" s="78">
        <f t="shared" si="1"/>
        <v>942.61772666764159</v>
      </c>
      <c r="F14" s="74">
        <f t="shared" si="2"/>
        <v>3168.7587359999998</v>
      </c>
      <c r="G14" s="78">
        <f t="shared" si="3"/>
        <v>78.551477222303475</v>
      </c>
      <c r="H14" s="74">
        <f t="shared" si="4"/>
        <v>0</v>
      </c>
      <c r="I14" s="78">
        <f t="shared" si="5"/>
        <v>0</v>
      </c>
      <c r="J14" s="74">
        <f t="shared" si="6"/>
        <v>0</v>
      </c>
      <c r="K14" s="78">
        <f t="shared" si="7"/>
        <v>0</v>
      </c>
      <c r="L14" s="95">
        <f t="shared" si="8"/>
        <v>19.243474105263157</v>
      </c>
      <c r="M14" s="96">
        <f t="shared" si="9"/>
        <v>0.47703326248362432</v>
      </c>
      <c r="N14" s="95">
        <f t="shared" si="10"/>
        <v>9.6217370526315786</v>
      </c>
      <c r="O14" s="96">
        <f t="shared" si="11"/>
        <v>0.23851663124181216</v>
      </c>
      <c r="P14" s="95">
        <f t="shared" si="12"/>
        <v>3.8486948210526313</v>
      </c>
      <c r="Q14" s="96">
        <f t="shared" si="13"/>
        <v>9.5406652496724864E-2</v>
      </c>
      <c r="R14" s="25">
        <f t="shared" si="14"/>
        <v>19.243474105263154</v>
      </c>
      <c r="S14" s="25">
        <f t="shared" si="15"/>
        <v>0.47703326248362427</v>
      </c>
      <c r="T14" s="95">
        <f t="shared" si="16"/>
        <v>18.281300399999999</v>
      </c>
      <c r="U14" s="96">
        <f t="shared" si="17"/>
        <v>0.45318159935944313</v>
      </c>
      <c r="W14" s="50"/>
    </row>
    <row r="15" spans="1:23" x14ac:dyDescent="0.3">
      <c r="A15" s="18">
        <f t="shared" si="18"/>
        <v>3</v>
      </c>
      <c r="B15" s="74">
        <v>28484.94</v>
      </c>
      <c r="C15" s="75"/>
      <c r="D15" s="74">
        <f t="shared" si="0"/>
        <v>39104.125631999996</v>
      </c>
      <c r="E15" s="78">
        <f t="shared" si="1"/>
        <v>969.36595360920569</v>
      </c>
      <c r="F15" s="74">
        <f t="shared" si="2"/>
        <v>3258.6771359999998</v>
      </c>
      <c r="G15" s="78">
        <f t="shared" si="3"/>
        <v>80.780496134100474</v>
      </c>
      <c r="H15" s="74">
        <f t="shared" si="4"/>
        <v>0</v>
      </c>
      <c r="I15" s="78">
        <f t="shared" si="5"/>
        <v>0</v>
      </c>
      <c r="J15" s="74">
        <f t="shared" si="6"/>
        <v>0</v>
      </c>
      <c r="K15" s="78">
        <f t="shared" si="7"/>
        <v>0</v>
      </c>
      <c r="L15" s="95">
        <f t="shared" si="8"/>
        <v>19.789537263157893</v>
      </c>
      <c r="M15" s="96">
        <f t="shared" si="9"/>
        <v>0.49056981457955751</v>
      </c>
      <c r="N15" s="95">
        <f t="shared" si="10"/>
        <v>9.8947686315789465</v>
      </c>
      <c r="O15" s="96">
        <f t="shared" si="11"/>
        <v>0.24528490728977875</v>
      </c>
      <c r="P15" s="95">
        <f t="shared" si="12"/>
        <v>3.9579074526315785</v>
      </c>
      <c r="Q15" s="96">
        <f t="shared" si="13"/>
        <v>9.8113962915911498E-2</v>
      </c>
      <c r="R15" s="25">
        <f t="shared" si="14"/>
        <v>19.789537263157897</v>
      </c>
      <c r="S15" s="25">
        <f t="shared" si="15"/>
        <v>0.49056981457955762</v>
      </c>
      <c r="T15" s="95">
        <f t="shared" si="16"/>
        <v>18.8000604</v>
      </c>
      <c r="U15" s="96">
        <f t="shared" si="17"/>
        <v>0.46604132385057967</v>
      </c>
      <c r="W15" s="50"/>
    </row>
    <row r="16" spans="1:23" x14ac:dyDescent="0.3">
      <c r="A16" s="18">
        <f t="shared" si="18"/>
        <v>4</v>
      </c>
      <c r="B16" s="74">
        <v>29428.15</v>
      </c>
      <c r="C16" s="75"/>
      <c r="D16" s="74">
        <f t="shared" si="0"/>
        <v>40398.964319999999</v>
      </c>
      <c r="E16" s="78">
        <f t="shared" si="1"/>
        <v>1001.4641662473134</v>
      </c>
      <c r="F16" s="74">
        <f t="shared" si="2"/>
        <v>3366.5803599999999</v>
      </c>
      <c r="G16" s="78">
        <f t="shared" si="3"/>
        <v>83.455347187276118</v>
      </c>
      <c r="H16" s="74">
        <f t="shared" si="4"/>
        <v>0</v>
      </c>
      <c r="I16" s="78">
        <f t="shared" si="5"/>
        <v>0</v>
      </c>
      <c r="J16" s="74">
        <f t="shared" si="6"/>
        <v>0</v>
      </c>
      <c r="K16" s="78">
        <f t="shared" si="7"/>
        <v>0</v>
      </c>
      <c r="L16" s="95">
        <f t="shared" si="8"/>
        <v>20.44482</v>
      </c>
      <c r="M16" s="96">
        <f t="shared" si="9"/>
        <v>0.50681384931544204</v>
      </c>
      <c r="N16" s="95">
        <f t="shared" si="10"/>
        <v>10.22241</v>
      </c>
      <c r="O16" s="96">
        <f t="shared" si="11"/>
        <v>0.25340692465772102</v>
      </c>
      <c r="P16" s="95">
        <f t="shared" si="12"/>
        <v>4.0889639999999998</v>
      </c>
      <c r="Q16" s="96">
        <f t="shared" si="13"/>
        <v>0.1013627698630884</v>
      </c>
      <c r="R16" s="25">
        <f t="shared" si="14"/>
        <v>20.44482</v>
      </c>
      <c r="S16" s="25">
        <f t="shared" si="15"/>
        <v>0.50681384931544204</v>
      </c>
      <c r="T16" s="95">
        <f t="shared" si="16"/>
        <v>19.422578999999999</v>
      </c>
      <c r="U16" s="96">
        <f t="shared" si="17"/>
        <v>0.4814731568496699</v>
      </c>
      <c r="W16" s="50"/>
    </row>
    <row r="17" spans="1:23" x14ac:dyDescent="0.3">
      <c r="A17" s="18">
        <f t="shared" si="18"/>
        <v>5</v>
      </c>
      <c r="B17" s="74">
        <v>30654.33</v>
      </c>
      <c r="C17" s="75"/>
      <c r="D17" s="74">
        <f t="shared" si="0"/>
        <v>42082.264224000006</v>
      </c>
      <c r="E17" s="78">
        <f t="shared" si="1"/>
        <v>1043.1920808926152</v>
      </c>
      <c r="F17" s="74">
        <f t="shared" si="2"/>
        <v>3506.855352</v>
      </c>
      <c r="G17" s="78">
        <f t="shared" si="3"/>
        <v>86.932673407717914</v>
      </c>
      <c r="H17" s="74">
        <f t="shared" si="4"/>
        <v>0</v>
      </c>
      <c r="I17" s="78">
        <f t="shared" si="5"/>
        <v>0</v>
      </c>
      <c r="J17" s="74">
        <f t="shared" si="6"/>
        <v>0</v>
      </c>
      <c r="K17" s="78">
        <f t="shared" si="7"/>
        <v>0</v>
      </c>
      <c r="L17" s="95">
        <f t="shared" si="8"/>
        <v>21.296692421052633</v>
      </c>
      <c r="M17" s="96">
        <f t="shared" si="9"/>
        <v>0.5279312150266271</v>
      </c>
      <c r="N17" s="95">
        <f t="shared" si="10"/>
        <v>10.648346210526316</v>
      </c>
      <c r="O17" s="96">
        <f t="shared" si="11"/>
        <v>0.26396560751331355</v>
      </c>
      <c r="P17" s="95">
        <f t="shared" si="12"/>
        <v>4.2593384842105264</v>
      </c>
      <c r="Q17" s="96">
        <f t="shared" si="13"/>
        <v>0.1055862430053254</v>
      </c>
      <c r="R17" s="25">
        <f t="shared" si="14"/>
        <v>21.296692421052633</v>
      </c>
      <c r="S17" s="25">
        <f t="shared" si="15"/>
        <v>0.5279312150266271</v>
      </c>
      <c r="T17" s="95">
        <f t="shared" si="16"/>
        <v>20.231857800000004</v>
      </c>
      <c r="U17" s="96">
        <f t="shared" si="17"/>
        <v>0.50153465427529575</v>
      </c>
      <c r="W17" s="50"/>
    </row>
    <row r="18" spans="1:23" x14ac:dyDescent="0.3">
      <c r="A18" s="18">
        <f t="shared" si="18"/>
        <v>6</v>
      </c>
      <c r="B18" s="74">
        <v>30654.33</v>
      </c>
      <c r="C18" s="75"/>
      <c r="D18" s="74">
        <f t="shared" si="0"/>
        <v>42082.264224000006</v>
      </c>
      <c r="E18" s="78">
        <f t="shared" si="1"/>
        <v>1043.1920808926152</v>
      </c>
      <c r="F18" s="74">
        <f t="shared" si="2"/>
        <v>3506.855352</v>
      </c>
      <c r="G18" s="78">
        <f t="shared" si="3"/>
        <v>86.932673407717914</v>
      </c>
      <c r="H18" s="74">
        <f t="shared" si="4"/>
        <v>0</v>
      </c>
      <c r="I18" s="78">
        <f t="shared" si="5"/>
        <v>0</v>
      </c>
      <c r="J18" s="74">
        <f t="shared" si="6"/>
        <v>0</v>
      </c>
      <c r="K18" s="78">
        <f t="shared" si="7"/>
        <v>0</v>
      </c>
      <c r="L18" s="95">
        <f t="shared" si="8"/>
        <v>21.296692421052633</v>
      </c>
      <c r="M18" s="96">
        <f t="shared" si="9"/>
        <v>0.5279312150266271</v>
      </c>
      <c r="N18" s="95">
        <f t="shared" si="10"/>
        <v>10.648346210526316</v>
      </c>
      <c r="O18" s="96">
        <f t="shared" si="11"/>
        <v>0.26396560751331355</v>
      </c>
      <c r="P18" s="95">
        <f t="shared" si="12"/>
        <v>4.2593384842105264</v>
      </c>
      <c r="Q18" s="96">
        <f t="shared" si="13"/>
        <v>0.1055862430053254</v>
      </c>
      <c r="R18" s="25">
        <f t="shared" si="14"/>
        <v>21.296692421052633</v>
      </c>
      <c r="S18" s="25">
        <f t="shared" si="15"/>
        <v>0.5279312150266271</v>
      </c>
      <c r="T18" s="95">
        <f t="shared" si="16"/>
        <v>20.231857800000004</v>
      </c>
      <c r="U18" s="96">
        <f t="shared" si="17"/>
        <v>0.50153465427529575</v>
      </c>
      <c r="W18" s="50"/>
    </row>
    <row r="19" spans="1:23" x14ac:dyDescent="0.3">
      <c r="A19" s="18">
        <f t="shared" si="18"/>
        <v>7</v>
      </c>
      <c r="B19" s="74">
        <v>31911.94</v>
      </c>
      <c r="C19" s="75"/>
      <c r="D19" s="74">
        <f t="shared" si="0"/>
        <v>43808.711232000001</v>
      </c>
      <c r="E19" s="78">
        <f t="shared" si="1"/>
        <v>1085.9895843073484</v>
      </c>
      <c r="F19" s="74">
        <f t="shared" si="2"/>
        <v>3650.7259360000003</v>
      </c>
      <c r="G19" s="78">
        <f t="shared" si="3"/>
        <v>90.499132025612369</v>
      </c>
      <c r="H19" s="74">
        <f t="shared" si="4"/>
        <v>0</v>
      </c>
      <c r="I19" s="78">
        <f t="shared" si="5"/>
        <v>0</v>
      </c>
      <c r="J19" s="74">
        <f t="shared" si="6"/>
        <v>0</v>
      </c>
      <c r="K19" s="78">
        <f t="shared" si="7"/>
        <v>0</v>
      </c>
      <c r="L19" s="95">
        <f t="shared" si="8"/>
        <v>22.170400421052634</v>
      </c>
      <c r="M19" s="96">
        <f t="shared" si="9"/>
        <v>0.54958987060088482</v>
      </c>
      <c r="N19" s="95">
        <f t="shared" si="10"/>
        <v>11.085200210526317</v>
      </c>
      <c r="O19" s="96">
        <f t="shared" si="11"/>
        <v>0.27479493530044241</v>
      </c>
      <c r="P19" s="95">
        <f t="shared" si="12"/>
        <v>4.4340800842105264</v>
      </c>
      <c r="Q19" s="96">
        <f t="shared" si="13"/>
        <v>0.10991797412017695</v>
      </c>
      <c r="R19" s="25">
        <f t="shared" si="14"/>
        <v>22.170400421052634</v>
      </c>
      <c r="S19" s="25">
        <f t="shared" si="15"/>
        <v>0.54958987060088482</v>
      </c>
      <c r="T19" s="95">
        <f t="shared" si="16"/>
        <v>21.0618804</v>
      </c>
      <c r="U19" s="96">
        <f t="shared" si="17"/>
        <v>0.52211037707084051</v>
      </c>
      <c r="W19" s="50"/>
    </row>
    <row r="20" spans="1:23" x14ac:dyDescent="0.3">
      <c r="A20" s="18">
        <f t="shared" si="18"/>
        <v>8</v>
      </c>
      <c r="B20" s="74">
        <v>31911.94</v>
      </c>
      <c r="C20" s="75"/>
      <c r="D20" s="74">
        <f t="shared" si="0"/>
        <v>43808.711232000001</v>
      </c>
      <c r="E20" s="78">
        <f t="shared" si="1"/>
        <v>1085.9895843073484</v>
      </c>
      <c r="F20" s="74">
        <f t="shared" si="2"/>
        <v>3650.7259360000003</v>
      </c>
      <c r="G20" s="78">
        <f t="shared" si="3"/>
        <v>90.499132025612369</v>
      </c>
      <c r="H20" s="74">
        <f t="shared" si="4"/>
        <v>0</v>
      </c>
      <c r="I20" s="78">
        <f t="shared" si="5"/>
        <v>0</v>
      </c>
      <c r="J20" s="74">
        <f t="shared" si="6"/>
        <v>0</v>
      </c>
      <c r="K20" s="78">
        <f t="shared" si="7"/>
        <v>0</v>
      </c>
      <c r="L20" s="95">
        <f t="shared" si="8"/>
        <v>22.170400421052634</v>
      </c>
      <c r="M20" s="96">
        <f t="shared" si="9"/>
        <v>0.54958987060088482</v>
      </c>
      <c r="N20" s="95">
        <f t="shared" si="10"/>
        <v>11.085200210526317</v>
      </c>
      <c r="O20" s="96">
        <f t="shared" si="11"/>
        <v>0.27479493530044241</v>
      </c>
      <c r="P20" s="95">
        <f t="shared" si="12"/>
        <v>4.4340800842105264</v>
      </c>
      <c r="Q20" s="96">
        <f t="shared" si="13"/>
        <v>0.10991797412017695</v>
      </c>
      <c r="R20" s="25">
        <f t="shared" si="14"/>
        <v>22.170400421052634</v>
      </c>
      <c r="S20" s="25">
        <f t="shared" si="15"/>
        <v>0.54958987060088482</v>
      </c>
      <c r="T20" s="95">
        <f t="shared" si="16"/>
        <v>21.0618804</v>
      </c>
      <c r="U20" s="96">
        <f t="shared" si="17"/>
        <v>0.52211037707084051</v>
      </c>
      <c r="W20" s="50"/>
    </row>
    <row r="21" spans="1:23" x14ac:dyDescent="0.3">
      <c r="A21" s="18">
        <f t="shared" si="18"/>
        <v>9</v>
      </c>
      <c r="B21" s="74">
        <v>33169.550000000003</v>
      </c>
      <c r="C21" s="75"/>
      <c r="D21" s="74">
        <f t="shared" si="0"/>
        <v>45535.158240000004</v>
      </c>
      <c r="E21" s="78">
        <f t="shared" si="1"/>
        <v>1128.7870877220817</v>
      </c>
      <c r="F21" s="74">
        <f t="shared" si="2"/>
        <v>3794.5965200000005</v>
      </c>
      <c r="G21" s="78">
        <f t="shared" si="3"/>
        <v>94.065590643506809</v>
      </c>
      <c r="H21" s="74">
        <f t="shared" si="4"/>
        <v>0</v>
      </c>
      <c r="I21" s="78">
        <f t="shared" si="5"/>
        <v>0</v>
      </c>
      <c r="J21" s="74">
        <f t="shared" si="6"/>
        <v>0</v>
      </c>
      <c r="K21" s="78">
        <f t="shared" si="7"/>
        <v>0</v>
      </c>
      <c r="L21" s="95">
        <f t="shared" si="8"/>
        <v>23.044108421052634</v>
      </c>
      <c r="M21" s="96">
        <f t="shared" si="9"/>
        <v>0.57124852617514255</v>
      </c>
      <c r="N21" s="95">
        <f t="shared" si="10"/>
        <v>11.522054210526317</v>
      </c>
      <c r="O21" s="96">
        <f t="shared" si="11"/>
        <v>0.28562426308757127</v>
      </c>
      <c r="P21" s="95">
        <f t="shared" si="12"/>
        <v>4.6088216842105272</v>
      </c>
      <c r="Q21" s="96">
        <f t="shared" si="13"/>
        <v>0.11424970523502852</v>
      </c>
      <c r="R21" s="25">
        <f t="shared" si="14"/>
        <v>23.044108421052634</v>
      </c>
      <c r="S21" s="25">
        <f t="shared" si="15"/>
        <v>0.57124852617514255</v>
      </c>
      <c r="T21" s="95">
        <f t="shared" si="16"/>
        <v>21.891903000000003</v>
      </c>
      <c r="U21" s="96">
        <f t="shared" si="17"/>
        <v>0.5426860998663855</v>
      </c>
      <c r="W21" s="50"/>
    </row>
    <row r="22" spans="1:23" x14ac:dyDescent="0.3">
      <c r="A22" s="18">
        <f t="shared" si="18"/>
        <v>10</v>
      </c>
      <c r="B22" s="74">
        <v>33169.550000000003</v>
      </c>
      <c r="C22" s="75"/>
      <c r="D22" s="74">
        <f t="shared" si="0"/>
        <v>45535.158240000004</v>
      </c>
      <c r="E22" s="78">
        <f t="shared" si="1"/>
        <v>1128.7870877220817</v>
      </c>
      <c r="F22" s="74">
        <f t="shared" si="2"/>
        <v>3794.5965200000005</v>
      </c>
      <c r="G22" s="78">
        <f t="shared" si="3"/>
        <v>94.065590643506809</v>
      </c>
      <c r="H22" s="74">
        <f t="shared" si="4"/>
        <v>0</v>
      </c>
      <c r="I22" s="78">
        <f t="shared" si="5"/>
        <v>0</v>
      </c>
      <c r="J22" s="74">
        <f t="shared" si="6"/>
        <v>0</v>
      </c>
      <c r="K22" s="78">
        <f t="shared" si="7"/>
        <v>0</v>
      </c>
      <c r="L22" s="95">
        <f t="shared" si="8"/>
        <v>23.044108421052634</v>
      </c>
      <c r="M22" s="96">
        <f t="shared" si="9"/>
        <v>0.57124852617514255</v>
      </c>
      <c r="N22" s="95">
        <f t="shared" si="10"/>
        <v>11.522054210526317</v>
      </c>
      <c r="O22" s="96">
        <f t="shared" si="11"/>
        <v>0.28562426308757127</v>
      </c>
      <c r="P22" s="95">
        <f t="shared" si="12"/>
        <v>4.6088216842105272</v>
      </c>
      <c r="Q22" s="96">
        <f t="shared" si="13"/>
        <v>0.11424970523502852</v>
      </c>
      <c r="R22" s="25">
        <f t="shared" si="14"/>
        <v>23.044108421052634</v>
      </c>
      <c r="S22" s="25">
        <f t="shared" si="15"/>
        <v>0.57124852617514255</v>
      </c>
      <c r="T22" s="95">
        <f t="shared" si="16"/>
        <v>21.891903000000003</v>
      </c>
      <c r="U22" s="96">
        <f t="shared" si="17"/>
        <v>0.5426860998663855</v>
      </c>
      <c r="W22" s="50"/>
    </row>
    <row r="23" spans="1:23" x14ac:dyDescent="0.3">
      <c r="A23" s="18">
        <f t="shared" si="18"/>
        <v>11</v>
      </c>
      <c r="B23" s="74">
        <v>34741.57</v>
      </c>
      <c r="C23" s="75"/>
      <c r="D23" s="74">
        <f t="shared" si="0"/>
        <v>47693.227295999997</v>
      </c>
      <c r="E23" s="78">
        <f t="shared" si="1"/>
        <v>1182.2842222216714</v>
      </c>
      <c r="F23" s="74">
        <f t="shared" si="2"/>
        <v>3974.4356079999998</v>
      </c>
      <c r="G23" s="78">
        <f t="shared" si="3"/>
        <v>98.523685185139271</v>
      </c>
      <c r="H23" s="74">
        <f t="shared" si="4"/>
        <v>0</v>
      </c>
      <c r="I23" s="78">
        <f t="shared" si="5"/>
        <v>0</v>
      </c>
      <c r="J23" s="74">
        <f t="shared" si="6"/>
        <v>0</v>
      </c>
      <c r="K23" s="78">
        <f t="shared" si="7"/>
        <v>0</v>
      </c>
      <c r="L23" s="95">
        <f t="shared" si="8"/>
        <v>24.136248631578948</v>
      </c>
      <c r="M23" s="96">
        <f t="shared" si="9"/>
        <v>0.5983219748085381</v>
      </c>
      <c r="N23" s="95">
        <f t="shared" si="10"/>
        <v>12.068124315789474</v>
      </c>
      <c r="O23" s="96">
        <f t="shared" si="11"/>
        <v>0.29916098740426905</v>
      </c>
      <c r="P23" s="95">
        <f t="shared" si="12"/>
        <v>4.8272497263157899</v>
      </c>
      <c r="Q23" s="96">
        <f t="shared" si="13"/>
        <v>0.11966439496170764</v>
      </c>
      <c r="R23" s="25">
        <f t="shared" si="14"/>
        <v>24.136248631578948</v>
      </c>
      <c r="S23" s="25">
        <f t="shared" si="15"/>
        <v>0.5983219748085381</v>
      </c>
      <c r="T23" s="95">
        <f t="shared" si="16"/>
        <v>22.929436199999998</v>
      </c>
      <c r="U23" s="96">
        <f t="shared" si="17"/>
        <v>0.56840587606811122</v>
      </c>
      <c r="W23" s="50"/>
    </row>
    <row r="24" spans="1:23" x14ac:dyDescent="0.3">
      <c r="A24" s="18">
        <f t="shared" si="18"/>
        <v>12</v>
      </c>
      <c r="B24" s="74">
        <v>34741.57</v>
      </c>
      <c r="C24" s="75"/>
      <c r="D24" s="74">
        <f t="shared" si="0"/>
        <v>47693.227295999997</v>
      </c>
      <c r="E24" s="78">
        <f t="shared" si="1"/>
        <v>1182.2842222216714</v>
      </c>
      <c r="F24" s="74">
        <f t="shared" si="2"/>
        <v>3974.4356079999998</v>
      </c>
      <c r="G24" s="78">
        <f t="shared" si="3"/>
        <v>98.523685185139271</v>
      </c>
      <c r="H24" s="74">
        <f t="shared" si="4"/>
        <v>0</v>
      </c>
      <c r="I24" s="78">
        <f t="shared" si="5"/>
        <v>0</v>
      </c>
      <c r="J24" s="74">
        <f t="shared" si="6"/>
        <v>0</v>
      </c>
      <c r="K24" s="78">
        <f t="shared" si="7"/>
        <v>0</v>
      </c>
      <c r="L24" s="95">
        <f t="shared" si="8"/>
        <v>24.136248631578948</v>
      </c>
      <c r="M24" s="96">
        <f t="shared" si="9"/>
        <v>0.5983219748085381</v>
      </c>
      <c r="N24" s="95">
        <f t="shared" si="10"/>
        <v>12.068124315789474</v>
      </c>
      <c r="O24" s="96">
        <f t="shared" si="11"/>
        <v>0.29916098740426905</v>
      </c>
      <c r="P24" s="95">
        <f t="shared" si="12"/>
        <v>4.8272497263157899</v>
      </c>
      <c r="Q24" s="96">
        <f t="shared" si="13"/>
        <v>0.11966439496170764</v>
      </c>
      <c r="R24" s="25">
        <f t="shared" si="14"/>
        <v>24.136248631578948</v>
      </c>
      <c r="S24" s="25">
        <f t="shared" si="15"/>
        <v>0.5983219748085381</v>
      </c>
      <c r="T24" s="95">
        <f t="shared" si="16"/>
        <v>22.929436199999998</v>
      </c>
      <c r="U24" s="96">
        <f t="shared" si="17"/>
        <v>0.56840587606811122</v>
      </c>
      <c r="W24" s="50"/>
    </row>
    <row r="25" spans="1:23" x14ac:dyDescent="0.3">
      <c r="A25" s="18">
        <f t="shared" si="18"/>
        <v>13</v>
      </c>
      <c r="B25" s="74">
        <v>36156.39</v>
      </c>
      <c r="C25" s="75"/>
      <c r="D25" s="74">
        <f t="shared" si="0"/>
        <v>49635.492191999998</v>
      </c>
      <c r="E25" s="78">
        <f t="shared" si="1"/>
        <v>1230.4317113329482</v>
      </c>
      <c r="F25" s="74">
        <f t="shared" si="2"/>
        <v>4136.2910160000001</v>
      </c>
      <c r="G25" s="78">
        <f t="shared" si="3"/>
        <v>102.53597594441236</v>
      </c>
      <c r="H25" s="74">
        <f t="shared" si="4"/>
        <v>0</v>
      </c>
      <c r="I25" s="78">
        <f t="shared" si="5"/>
        <v>0</v>
      </c>
      <c r="J25" s="74">
        <f t="shared" si="6"/>
        <v>0</v>
      </c>
      <c r="K25" s="78">
        <f t="shared" si="7"/>
        <v>0</v>
      </c>
      <c r="L25" s="95">
        <f t="shared" si="8"/>
        <v>25.119176210526316</v>
      </c>
      <c r="M25" s="96">
        <f t="shared" si="9"/>
        <v>0.62268811302274707</v>
      </c>
      <c r="N25" s="95">
        <f t="shared" si="10"/>
        <v>12.559588105263158</v>
      </c>
      <c r="O25" s="96">
        <f t="shared" si="11"/>
        <v>0.31134405651137353</v>
      </c>
      <c r="P25" s="95">
        <f t="shared" si="12"/>
        <v>5.023835242105263</v>
      </c>
      <c r="Q25" s="96">
        <f t="shared" si="13"/>
        <v>0.12453762260454941</v>
      </c>
      <c r="R25" s="25">
        <f t="shared" si="14"/>
        <v>25.119176210526319</v>
      </c>
      <c r="S25" s="25">
        <f t="shared" si="15"/>
        <v>0.62268811302274718</v>
      </c>
      <c r="T25" s="95">
        <f t="shared" si="16"/>
        <v>23.8632174</v>
      </c>
      <c r="U25" s="96">
        <f t="shared" si="17"/>
        <v>0.59155370737160973</v>
      </c>
      <c r="W25" s="50"/>
    </row>
    <row r="26" spans="1:23" x14ac:dyDescent="0.3">
      <c r="A26" s="18">
        <f t="shared" si="18"/>
        <v>14</v>
      </c>
      <c r="B26" s="74">
        <v>36156.39</v>
      </c>
      <c r="C26" s="75"/>
      <c r="D26" s="74">
        <f t="shared" si="0"/>
        <v>49635.492191999998</v>
      </c>
      <c r="E26" s="78">
        <f t="shared" si="1"/>
        <v>1230.4317113329482</v>
      </c>
      <c r="F26" s="74">
        <f t="shared" si="2"/>
        <v>4136.2910160000001</v>
      </c>
      <c r="G26" s="78">
        <f t="shared" si="3"/>
        <v>102.53597594441236</v>
      </c>
      <c r="H26" s="74">
        <f t="shared" si="4"/>
        <v>0</v>
      </c>
      <c r="I26" s="78">
        <f t="shared" si="5"/>
        <v>0</v>
      </c>
      <c r="J26" s="74">
        <f t="shared" si="6"/>
        <v>0</v>
      </c>
      <c r="K26" s="78">
        <f t="shared" si="7"/>
        <v>0</v>
      </c>
      <c r="L26" s="95">
        <f t="shared" si="8"/>
        <v>25.119176210526316</v>
      </c>
      <c r="M26" s="96">
        <f t="shared" si="9"/>
        <v>0.62268811302274707</v>
      </c>
      <c r="N26" s="95">
        <f t="shared" si="10"/>
        <v>12.559588105263158</v>
      </c>
      <c r="O26" s="96">
        <f t="shared" si="11"/>
        <v>0.31134405651137353</v>
      </c>
      <c r="P26" s="95">
        <f t="shared" si="12"/>
        <v>5.023835242105263</v>
      </c>
      <c r="Q26" s="96">
        <f t="shared" si="13"/>
        <v>0.12453762260454941</v>
      </c>
      <c r="R26" s="25">
        <f t="shared" si="14"/>
        <v>25.119176210526319</v>
      </c>
      <c r="S26" s="25">
        <f t="shared" si="15"/>
        <v>0.62268811302274718</v>
      </c>
      <c r="T26" s="95">
        <f t="shared" si="16"/>
        <v>23.8632174</v>
      </c>
      <c r="U26" s="96">
        <f t="shared" si="17"/>
        <v>0.59155370737160973</v>
      </c>
      <c r="W26" s="50"/>
    </row>
    <row r="27" spans="1:23" x14ac:dyDescent="0.3">
      <c r="A27" s="18">
        <f t="shared" si="18"/>
        <v>15</v>
      </c>
      <c r="B27" s="74">
        <v>37571.199999999997</v>
      </c>
      <c r="C27" s="75"/>
      <c r="D27" s="74">
        <f t="shared" si="0"/>
        <v>51577.74336</v>
      </c>
      <c r="E27" s="78">
        <f t="shared" si="1"/>
        <v>1278.5788601359943</v>
      </c>
      <c r="F27" s="74">
        <f t="shared" si="2"/>
        <v>4298.1452799999997</v>
      </c>
      <c r="G27" s="78">
        <f t="shared" si="3"/>
        <v>106.54823834466619</v>
      </c>
      <c r="H27" s="74">
        <f t="shared" si="4"/>
        <v>0</v>
      </c>
      <c r="I27" s="78">
        <f t="shared" si="5"/>
        <v>0</v>
      </c>
      <c r="J27" s="74">
        <f t="shared" si="6"/>
        <v>0</v>
      </c>
      <c r="K27" s="78">
        <f t="shared" si="7"/>
        <v>0</v>
      </c>
      <c r="L27" s="95">
        <f t="shared" si="8"/>
        <v>26.102096842105265</v>
      </c>
      <c r="M27" s="96">
        <f t="shared" si="9"/>
        <v>0.6470540790161915</v>
      </c>
      <c r="N27" s="95">
        <f t="shared" si="10"/>
        <v>13.051048421052633</v>
      </c>
      <c r="O27" s="96">
        <f t="shared" si="11"/>
        <v>0.32352703950809575</v>
      </c>
      <c r="P27" s="95">
        <f t="shared" si="12"/>
        <v>5.2204193684210534</v>
      </c>
      <c r="Q27" s="96">
        <f t="shared" si="13"/>
        <v>0.12941081580323832</v>
      </c>
      <c r="R27" s="25">
        <f t="shared" si="14"/>
        <v>26.102096842105261</v>
      </c>
      <c r="S27" s="25">
        <f t="shared" si="15"/>
        <v>0.6470540790161915</v>
      </c>
      <c r="T27" s="95">
        <f t="shared" si="16"/>
        <v>24.796991999999999</v>
      </c>
      <c r="U27" s="96">
        <f t="shared" si="17"/>
        <v>0.61470137506538192</v>
      </c>
      <c r="W27" s="50"/>
    </row>
    <row r="28" spans="1:23" x14ac:dyDescent="0.3">
      <c r="A28" s="18">
        <f t="shared" si="18"/>
        <v>16</v>
      </c>
      <c r="B28" s="74">
        <v>37571.199999999997</v>
      </c>
      <c r="C28" s="75"/>
      <c r="D28" s="74">
        <f t="shared" si="0"/>
        <v>51577.74336</v>
      </c>
      <c r="E28" s="78">
        <f t="shared" si="1"/>
        <v>1278.5788601359943</v>
      </c>
      <c r="F28" s="74">
        <f t="shared" si="2"/>
        <v>4298.1452799999997</v>
      </c>
      <c r="G28" s="78">
        <f t="shared" si="3"/>
        <v>106.54823834466619</v>
      </c>
      <c r="H28" s="74">
        <f t="shared" si="4"/>
        <v>0</v>
      </c>
      <c r="I28" s="78">
        <f t="shared" si="5"/>
        <v>0</v>
      </c>
      <c r="J28" s="74">
        <f t="shared" si="6"/>
        <v>0</v>
      </c>
      <c r="K28" s="78">
        <f t="shared" si="7"/>
        <v>0</v>
      </c>
      <c r="L28" s="95">
        <f t="shared" si="8"/>
        <v>26.102096842105265</v>
      </c>
      <c r="M28" s="96">
        <f t="shared" si="9"/>
        <v>0.6470540790161915</v>
      </c>
      <c r="N28" s="95">
        <f t="shared" si="10"/>
        <v>13.051048421052633</v>
      </c>
      <c r="O28" s="96">
        <f t="shared" si="11"/>
        <v>0.32352703950809575</v>
      </c>
      <c r="P28" s="95">
        <f t="shared" si="12"/>
        <v>5.2204193684210534</v>
      </c>
      <c r="Q28" s="96">
        <f t="shared" si="13"/>
        <v>0.12941081580323832</v>
      </c>
      <c r="R28" s="25">
        <f t="shared" si="14"/>
        <v>26.102096842105261</v>
      </c>
      <c r="S28" s="25">
        <f t="shared" si="15"/>
        <v>0.6470540790161915</v>
      </c>
      <c r="T28" s="95">
        <f t="shared" si="16"/>
        <v>24.796991999999999</v>
      </c>
      <c r="U28" s="96">
        <f t="shared" si="17"/>
        <v>0.61470137506538192</v>
      </c>
      <c r="W28" s="50"/>
    </row>
    <row r="29" spans="1:23" x14ac:dyDescent="0.3">
      <c r="A29" s="18">
        <f t="shared" si="18"/>
        <v>17</v>
      </c>
      <c r="B29" s="74">
        <v>39143.22</v>
      </c>
      <c r="C29" s="75"/>
      <c r="D29" s="74">
        <f t="shared" si="0"/>
        <v>53735.812416000001</v>
      </c>
      <c r="E29" s="78">
        <f t="shared" si="1"/>
        <v>1332.075994635584</v>
      </c>
      <c r="F29" s="74">
        <f t="shared" si="2"/>
        <v>4477.9843680000004</v>
      </c>
      <c r="G29" s="78">
        <f t="shared" si="3"/>
        <v>111.00633288629868</v>
      </c>
      <c r="H29" s="74">
        <f t="shared" si="4"/>
        <v>0</v>
      </c>
      <c r="I29" s="78">
        <f t="shared" si="5"/>
        <v>0</v>
      </c>
      <c r="J29" s="74">
        <f t="shared" si="6"/>
        <v>0</v>
      </c>
      <c r="K29" s="78">
        <f t="shared" si="7"/>
        <v>0</v>
      </c>
      <c r="L29" s="95">
        <f t="shared" si="8"/>
        <v>27.194237052631578</v>
      </c>
      <c r="M29" s="96">
        <f t="shared" si="9"/>
        <v>0.67412752764958705</v>
      </c>
      <c r="N29" s="95">
        <f t="shared" si="10"/>
        <v>13.597118526315789</v>
      </c>
      <c r="O29" s="96">
        <f t="shared" si="11"/>
        <v>0.33706376382479353</v>
      </c>
      <c r="P29" s="95">
        <f t="shared" si="12"/>
        <v>5.438847410526316</v>
      </c>
      <c r="Q29" s="96">
        <f t="shared" si="13"/>
        <v>0.13482550552991743</v>
      </c>
      <c r="R29" s="25">
        <f t="shared" si="14"/>
        <v>27.194237052631578</v>
      </c>
      <c r="S29" s="25">
        <f t="shared" si="15"/>
        <v>0.67412752764958705</v>
      </c>
      <c r="T29" s="95">
        <f t="shared" si="16"/>
        <v>25.834525200000002</v>
      </c>
      <c r="U29" s="96">
        <f t="shared" si="17"/>
        <v>0.64042115126710775</v>
      </c>
      <c r="W29" s="50"/>
    </row>
    <row r="30" spans="1:23" x14ac:dyDescent="0.3">
      <c r="A30" s="18">
        <f t="shared" si="18"/>
        <v>18</v>
      </c>
      <c r="B30" s="74">
        <v>39143.22</v>
      </c>
      <c r="C30" s="75"/>
      <c r="D30" s="74">
        <f t="shared" si="0"/>
        <v>53735.812416000001</v>
      </c>
      <c r="E30" s="78">
        <f t="shared" si="1"/>
        <v>1332.075994635584</v>
      </c>
      <c r="F30" s="74">
        <f t="shared" si="2"/>
        <v>4477.9843680000004</v>
      </c>
      <c r="G30" s="78">
        <f t="shared" si="3"/>
        <v>111.00633288629868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27.194237052631578</v>
      </c>
      <c r="M30" s="96">
        <f t="shared" si="9"/>
        <v>0.67412752764958705</v>
      </c>
      <c r="N30" s="95">
        <f t="shared" si="10"/>
        <v>13.597118526315789</v>
      </c>
      <c r="O30" s="96">
        <f t="shared" si="11"/>
        <v>0.33706376382479353</v>
      </c>
      <c r="P30" s="95">
        <f t="shared" si="12"/>
        <v>5.438847410526316</v>
      </c>
      <c r="Q30" s="96">
        <f t="shared" si="13"/>
        <v>0.13482550552991743</v>
      </c>
      <c r="R30" s="25">
        <f t="shared" si="14"/>
        <v>27.194237052631578</v>
      </c>
      <c r="S30" s="25">
        <f t="shared" si="15"/>
        <v>0.67412752764958705</v>
      </c>
      <c r="T30" s="95">
        <f t="shared" si="16"/>
        <v>25.834525200000002</v>
      </c>
      <c r="U30" s="96">
        <f t="shared" si="17"/>
        <v>0.64042115126710775</v>
      </c>
      <c r="W30" s="50"/>
    </row>
    <row r="31" spans="1:23" x14ac:dyDescent="0.3">
      <c r="A31" s="18">
        <f t="shared" si="18"/>
        <v>19</v>
      </c>
      <c r="B31" s="74">
        <v>39143.22</v>
      </c>
      <c r="C31" s="75"/>
      <c r="D31" s="74">
        <f t="shared" si="0"/>
        <v>53735.812416000001</v>
      </c>
      <c r="E31" s="78">
        <f t="shared" si="1"/>
        <v>1332.075994635584</v>
      </c>
      <c r="F31" s="74">
        <f t="shared" si="2"/>
        <v>4477.9843680000004</v>
      </c>
      <c r="G31" s="78">
        <f t="shared" si="3"/>
        <v>111.00633288629868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27.194237052631578</v>
      </c>
      <c r="M31" s="96">
        <f t="shared" si="9"/>
        <v>0.67412752764958705</v>
      </c>
      <c r="N31" s="95">
        <f t="shared" si="10"/>
        <v>13.597118526315789</v>
      </c>
      <c r="O31" s="96">
        <f t="shared" si="11"/>
        <v>0.33706376382479353</v>
      </c>
      <c r="P31" s="95">
        <f t="shared" si="12"/>
        <v>5.438847410526316</v>
      </c>
      <c r="Q31" s="96">
        <f t="shared" si="13"/>
        <v>0.13482550552991743</v>
      </c>
      <c r="R31" s="25">
        <f t="shared" si="14"/>
        <v>27.194237052631578</v>
      </c>
      <c r="S31" s="25">
        <f t="shared" si="15"/>
        <v>0.67412752764958705</v>
      </c>
      <c r="T31" s="95">
        <f t="shared" si="16"/>
        <v>25.834525200000002</v>
      </c>
      <c r="U31" s="96">
        <f t="shared" si="17"/>
        <v>0.64042115126710775</v>
      </c>
      <c r="W31" s="50"/>
    </row>
    <row r="32" spans="1:23" x14ac:dyDescent="0.3">
      <c r="A32" s="18">
        <f t="shared" si="18"/>
        <v>20</v>
      </c>
      <c r="B32" s="74">
        <v>40558.03</v>
      </c>
      <c r="C32" s="75"/>
      <c r="D32" s="74">
        <f t="shared" si="0"/>
        <v>55678.063583999996</v>
      </c>
      <c r="E32" s="78">
        <f t="shared" si="1"/>
        <v>1380.2231434386301</v>
      </c>
      <c r="F32" s="74">
        <f t="shared" si="2"/>
        <v>4639.838632</v>
      </c>
      <c r="G32" s="78">
        <f t="shared" si="3"/>
        <v>115.01859528655253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28.177157684210524</v>
      </c>
      <c r="M32" s="96">
        <f t="shared" si="9"/>
        <v>0.69849349364303148</v>
      </c>
      <c r="N32" s="95">
        <f t="shared" si="10"/>
        <v>14.088578842105262</v>
      </c>
      <c r="O32" s="96">
        <f t="shared" si="11"/>
        <v>0.34924674682151574</v>
      </c>
      <c r="P32" s="95">
        <f t="shared" si="12"/>
        <v>5.6354315368421046</v>
      </c>
      <c r="Q32" s="96">
        <f t="shared" si="13"/>
        <v>0.1396986987286063</v>
      </c>
      <c r="R32" s="25">
        <f t="shared" si="14"/>
        <v>28.177157684210528</v>
      </c>
      <c r="S32" s="25">
        <f t="shared" si="15"/>
        <v>0.69849349364303148</v>
      </c>
      <c r="T32" s="95">
        <f t="shared" si="16"/>
        <v>26.768299799999998</v>
      </c>
      <c r="U32" s="96">
        <f t="shared" si="17"/>
        <v>0.66356881896087982</v>
      </c>
      <c r="W32" s="50"/>
    </row>
    <row r="33" spans="1:23" x14ac:dyDescent="0.3">
      <c r="A33" s="18">
        <f t="shared" si="18"/>
        <v>21</v>
      </c>
      <c r="B33" s="74">
        <v>40558.03</v>
      </c>
      <c r="C33" s="75"/>
      <c r="D33" s="74">
        <f t="shared" si="0"/>
        <v>55678.063583999996</v>
      </c>
      <c r="E33" s="78">
        <f t="shared" si="1"/>
        <v>1380.2231434386301</v>
      </c>
      <c r="F33" s="74">
        <f t="shared" si="2"/>
        <v>4639.838632</v>
      </c>
      <c r="G33" s="78">
        <f t="shared" si="3"/>
        <v>115.01859528655253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28.177157684210524</v>
      </c>
      <c r="M33" s="96">
        <f t="shared" si="9"/>
        <v>0.69849349364303148</v>
      </c>
      <c r="N33" s="95">
        <f t="shared" si="10"/>
        <v>14.088578842105262</v>
      </c>
      <c r="O33" s="96">
        <f t="shared" si="11"/>
        <v>0.34924674682151574</v>
      </c>
      <c r="P33" s="95">
        <f t="shared" si="12"/>
        <v>5.6354315368421046</v>
      </c>
      <c r="Q33" s="96">
        <f t="shared" si="13"/>
        <v>0.1396986987286063</v>
      </c>
      <c r="R33" s="25">
        <f t="shared" si="14"/>
        <v>28.177157684210528</v>
      </c>
      <c r="S33" s="25">
        <f t="shared" si="15"/>
        <v>0.69849349364303148</v>
      </c>
      <c r="T33" s="95">
        <f t="shared" si="16"/>
        <v>26.768299799999998</v>
      </c>
      <c r="U33" s="96">
        <f t="shared" si="17"/>
        <v>0.66356881896087982</v>
      </c>
      <c r="W33" s="50"/>
    </row>
    <row r="34" spans="1:23" x14ac:dyDescent="0.3">
      <c r="A34" s="18">
        <f t="shared" si="18"/>
        <v>22</v>
      </c>
      <c r="B34" s="74">
        <v>42130.05</v>
      </c>
      <c r="C34" s="75"/>
      <c r="D34" s="74">
        <f t="shared" si="0"/>
        <v>57836.132640000003</v>
      </c>
      <c r="E34" s="78">
        <f t="shared" si="1"/>
        <v>1433.7202779382201</v>
      </c>
      <c r="F34" s="74">
        <f t="shared" si="2"/>
        <v>4819.6777200000006</v>
      </c>
      <c r="G34" s="78">
        <f t="shared" si="3"/>
        <v>119.47668982818502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29.269297894736845</v>
      </c>
      <c r="M34" s="96">
        <f t="shared" si="9"/>
        <v>0.72556694227642715</v>
      </c>
      <c r="N34" s="95">
        <f t="shared" si="10"/>
        <v>14.634648947368422</v>
      </c>
      <c r="O34" s="96">
        <f t="shared" si="11"/>
        <v>0.36278347113821358</v>
      </c>
      <c r="P34" s="95">
        <f t="shared" si="12"/>
        <v>5.8538595789473691</v>
      </c>
      <c r="Q34" s="96">
        <f t="shared" si="13"/>
        <v>0.14511338845528543</v>
      </c>
      <c r="R34" s="25">
        <f t="shared" si="14"/>
        <v>29.269297894736848</v>
      </c>
      <c r="S34" s="25">
        <f t="shared" si="15"/>
        <v>0.72556694227642726</v>
      </c>
      <c r="T34" s="95">
        <f t="shared" si="16"/>
        <v>27.805833000000003</v>
      </c>
      <c r="U34" s="96">
        <f t="shared" si="17"/>
        <v>0.68928859516260588</v>
      </c>
      <c r="W34" s="50"/>
    </row>
    <row r="35" spans="1:23" x14ac:dyDescent="0.3">
      <c r="A35" s="18">
        <f t="shared" si="18"/>
        <v>23</v>
      </c>
      <c r="B35" s="74">
        <v>43702.07</v>
      </c>
      <c r="C35" s="75"/>
      <c r="D35" s="74">
        <f t="shared" si="0"/>
        <v>59994.201696000004</v>
      </c>
      <c r="E35" s="78">
        <f t="shared" si="1"/>
        <v>1487.2174124378098</v>
      </c>
      <c r="F35" s="74">
        <f t="shared" si="2"/>
        <v>4999.5168080000003</v>
      </c>
      <c r="G35" s="78">
        <f t="shared" si="3"/>
        <v>123.93478436981748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30.361438105263161</v>
      </c>
      <c r="M35" s="96">
        <f t="shared" si="9"/>
        <v>0.75264039090982282</v>
      </c>
      <c r="N35" s="95">
        <f t="shared" si="10"/>
        <v>15.180719052631581</v>
      </c>
      <c r="O35" s="96">
        <f t="shared" si="11"/>
        <v>0.37632019545491141</v>
      </c>
      <c r="P35" s="95">
        <f t="shared" si="12"/>
        <v>6.0722876210526326</v>
      </c>
      <c r="Q35" s="96">
        <f t="shared" si="13"/>
        <v>0.15052807818196456</v>
      </c>
      <c r="R35" s="25">
        <f t="shared" si="14"/>
        <v>30.361438105263161</v>
      </c>
      <c r="S35" s="25">
        <f t="shared" si="15"/>
        <v>0.75264039090982282</v>
      </c>
      <c r="T35" s="95">
        <f t="shared" si="16"/>
        <v>28.843366200000002</v>
      </c>
      <c r="U35" s="96">
        <f t="shared" si="17"/>
        <v>0.7150083713643316</v>
      </c>
      <c r="W35" s="50"/>
    </row>
    <row r="36" spans="1:23" x14ac:dyDescent="0.3">
      <c r="A36" s="18">
        <f t="shared" si="18"/>
        <v>24</v>
      </c>
      <c r="B36" s="74">
        <v>44959.68</v>
      </c>
      <c r="C36" s="75"/>
      <c r="D36" s="74">
        <f t="shared" si="0"/>
        <v>61720.648703999999</v>
      </c>
      <c r="E36" s="78">
        <f t="shared" si="1"/>
        <v>1530.014915852543</v>
      </c>
      <c r="F36" s="74">
        <f t="shared" si="2"/>
        <v>5143.3873919999996</v>
      </c>
      <c r="G36" s="78">
        <f t="shared" si="3"/>
        <v>127.5012429877119</v>
      </c>
      <c r="H36" s="74">
        <f t="shared" si="4"/>
        <v>0</v>
      </c>
      <c r="I36" s="78">
        <f t="shared" si="5"/>
        <v>0</v>
      </c>
      <c r="J36" s="74">
        <f t="shared" si="6"/>
        <v>0</v>
      </c>
      <c r="K36" s="78">
        <f t="shared" si="7"/>
        <v>0</v>
      </c>
      <c r="L36" s="95">
        <f t="shared" si="8"/>
        <v>31.235146105263158</v>
      </c>
      <c r="M36" s="96">
        <f t="shared" si="9"/>
        <v>0.77429904648408043</v>
      </c>
      <c r="N36" s="95">
        <f t="shared" si="10"/>
        <v>15.617573052631579</v>
      </c>
      <c r="O36" s="96">
        <f t="shared" si="11"/>
        <v>0.38714952324204022</v>
      </c>
      <c r="P36" s="95">
        <f t="shared" si="12"/>
        <v>6.2470292210526317</v>
      </c>
      <c r="Q36" s="96">
        <f t="shared" si="13"/>
        <v>0.15485980929681609</v>
      </c>
      <c r="R36" s="25">
        <f t="shared" si="14"/>
        <v>31.235146105263155</v>
      </c>
      <c r="S36" s="25">
        <f t="shared" si="15"/>
        <v>0.77429904648408043</v>
      </c>
      <c r="T36" s="95">
        <f t="shared" si="16"/>
        <v>29.673388799999998</v>
      </c>
      <c r="U36" s="96">
        <f t="shared" si="17"/>
        <v>0.73558409415987636</v>
      </c>
      <c r="W36" s="50"/>
    </row>
    <row r="37" spans="1:23" x14ac:dyDescent="0.3">
      <c r="A37" s="18">
        <f t="shared" si="18"/>
        <v>25</v>
      </c>
      <c r="B37" s="74">
        <v>44959.68</v>
      </c>
      <c r="C37" s="75"/>
      <c r="D37" s="74">
        <f t="shared" si="0"/>
        <v>61720.648703999999</v>
      </c>
      <c r="E37" s="78">
        <f t="shared" si="1"/>
        <v>1530.014915852543</v>
      </c>
      <c r="F37" s="74">
        <f t="shared" si="2"/>
        <v>5143.3873919999996</v>
      </c>
      <c r="G37" s="78">
        <f t="shared" si="3"/>
        <v>127.5012429877119</v>
      </c>
      <c r="H37" s="74">
        <f t="shared" si="4"/>
        <v>0</v>
      </c>
      <c r="I37" s="78">
        <f t="shared" si="5"/>
        <v>0</v>
      </c>
      <c r="J37" s="74">
        <f t="shared" si="6"/>
        <v>0</v>
      </c>
      <c r="K37" s="78">
        <f t="shared" si="7"/>
        <v>0</v>
      </c>
      <c r="L37" s="95">
        <f t="shared" si="8"/>
        <v>31.235146105263158</v>
      </c>
      <c r="M37" s="96">
        <f t="shared" si="9"/>
        <v>0.77429904648408043</v>
      </c>
      <c r="N37" s="95">
        <f t="shared" si="10"/>
        <v>15.617573052631579</v>
      </c>
      <c r="O37" s="96">
        <f t="shared" si="11"/>
        <v>0.38714952324204022</v>
      </c>
      <c r="P37" s="95">
        <f t="shared" si="12"/>
        <v>6.2470292210526317</v>
      </c>
      <c r="Q37" s="96">
        <f t="shared" si="13"/>
        <v>0.15485980929681609</v>
      </c>
      <c r="R37" s="25">
        <f t="shared" si="14"/>
        <v>31.235146105263155</v>
      </c>
      <c r="S37" s="25">
        <f t="shared" si="15"/>
        <v>0.77429904648408043</v>
      </c>
      <c r="T37" s="95">
        <f t="shared" si="16"/>
        <v>29.673388799999998</v>
      </c>
      <c r="U37" s="96">
        <f t="shared" si="17"/>
        <v>0.73558409415987636</v>
      </c>
      <c r="W37" s="50"/>
    </row>
    <row r="38" spans="1:23" x14ac:dyDescent="0.3">
      <c r="A38" s="18">
        <f t="shared" si="18"/>
        <v>26</v>
      </c>
      <c r="B38" s="74">
        <v>44959.68</v>
      </c>
      <c r="C38" s="75"/>
      <c r="D38" s="74">
        <f t="shared" si="0"/>
        <v>61720.648703999999</v>
      </c>
      <c r="E38" s="78">
        <f t="shared" si="1"/>
        <v>1530.014915852543</v>
      </c>
      <c r="F38" s="74">
        <f t="shared" si="2"/>
        <v>5143.3873919999996</v>
      </c>
      <c r="G38" s="78">
        <f t="shared" si="3"/>
        <v>127.5012429877119</v>
      </c>
      <c r="H38" s="74">
        <f t="shared" si="4"/>
        <v>0</v>
      </c>
      <c r="I38" s="78">
        <f t="shared" si="5"/>
        <v>0</v>
      </c>
      <c r="J38" s="74">
        <f t="shared" si="6"/>
        <v>0</v>
      </c>
      <c r="K38" s="78">
        <f t="shared" si="7"/>
        <v>0</v>
      </c>
      <c r="L38" s="95">
        <f t="shared" si="8"/>
        <v>31.235146105263158</v>
      </c>
      <c r="M38" s="96">
        <f t="shared" si="9"/>
        <v>0.77429904648408043</v>
      </c>
      <c r="N38" s="95">
        <f t="shared" si="10"/>
        <v>15.617573052631579</v>
      </c>
      <c r="O38" s="96">
        <f t="shared" si="11"/>
        <v>0.38714952324204022</v>
      </c>
      <c r="P38" s="95">
        <f t="shared" si="12"/>
        <v>6.2470292210526317</v>
      </c>
      <c r="Q38" s="96">
        <f t="shared" si="13"/>
        <v>0.15485980929681609</v>
      </c>
      <c r="R38" s="25">
        <f t="shared" si="14"/>
        <v>31.235146105263155</v>
      </c>
      <c r="S38" s="25">
        <f t="shared" si="15"/>
        <v>0.77429904648408043</v>
      </c>
      <c r="T38" s="95">
        <f t="shared" si="16"/>
        <v>29.673388799999998</v>
      </c>
      <c r="U38" s="96">
        <f t="shared" si="17"/>
        <v>0.73558409415987636</v>
      </c>
      <c r="W38" s="50"/>
    </row>
    <row r="39" spans="1:23" x14ac:dyDescent="0.3">
      <c r="A39" s="18">
        <f t="shared" si="18"/>
        <v>27</v>
      </c>
      <c r="B39" s="74">
        <v>44959.68</v>
      </c>
      <c r="C39" s="75"/>
      <c r="D39" s="74">
        <f t="shared" si="0"/>
        <v>61720.648703999999</v>
      </c>
      <c r="E39" s="78">
        <f t="shared" si="1"/>
        <v>1530.014915852543</v>
      </c>
      <c r="F39" s="74">
        <f t="shared" si="2"/>
        <v>5143.3873919999996</v>
      </c>
      <c r="G39" s="78">
        <f t="shared" si="3"/>
        <v>127.5012429877119</v>
      </c>
      <c r="H39" s="74">
        <f t="shared" si="4"/>
        <v>0</v>
      </c>
      <c r="I39" s="78">
        <f t="shared" si="5"/>
        <v>0</v>
      </c>
      <c r="J39" s="74">
        <f t="shared" si="6"/>
        <v>0</v>
      </c>
      <c r="K39" s="78">
        <f t="shared" si="7"/>
        <v>0</v>
      </c>
      <c r="L39" s="95">
        <f t="shared" si="8"/>
        <v>31.235146105263158</v>
      </c>
      <c r="M39" s="96">
        <f t="shared" si="9"/>
        <v>0.77429904648408043</v>
      </c>
      <c r="N39" s="95">
        <f t="shared" si="10"/>
        <v>15.617573052631579</v>
      </c>
      <c r="O39" s="96">
        <f t="shared" si="11"/>
        <v>0.38714952324204022</v>
      </c>
      <c r="P39" s="95">
        <f t="shared" si="12"/>
        <v>6.2470292210526317</v>
      </c>
      <c r="Q39" s="96">
        <f t="shared" si="13"/>
        <v>0.15485980929681609</v>
      </c>
      <c r="R39" s="25">
        <f t="shared" si="14"/>
        <v>31.235146105263155</v>
      </c>
      <c r="S39" s="25">
        <f t="shared" si="15"/>
        <v>0.77429904648408043</v>
      </c>
      <c r="T39" s="95">
        <f t="shared" si="16"/>
        <v>29.673388799999998</v>
      </c>
      <c r="U39" s="96">
        <f t="shared" si="17"/>
        <v>0.73558409415987636</v>
      </c>
      <c r="W39" s="50"/>
    </row>
    <row r="40" spans="1:23" x14ac:dyDescent="0.3">
      <c r="A40" s="26"/>
      <c r="B40" s="76"/>
      <c r="C40" s="77"/>
      <c r="D40" s="76"/>
      <c r="E40" s="77"/>
      <c r="F40" s="76"/>
      <c r="G40" s="77"/>
      <c r="H40" s="76"/>
      <c r="I40" s="77"/>
      <c r="J40" s="76"/>
      <c r="K40" s="77"/>
      <c r="L40" s="76"/>
      <c r="M40" s="77"/>
      <c r="N40" s="76"/>
      <c r="O40" s="77"/>
      <c r="P40" s="76"/>
      <c r="Q40" s="77"/>
      <c r="R40" s="26"/>
      <c r="S40" s="26"/>
      <c r="T40" s="76"/>
      <c r="U40" s="77"/>
    </row>
  </sheetData>
  <dataConsolidate/>
  <mergeCells count="286">
    <mergeCell ref="B12:C12"/>
    <mergeCell ref="B13:C13"/>
    <mergeCell ref="B14:C14"/>
    <mergeCell ref="F12:G12"/>
    <mergeCell ref="F13:G13"/>
    <mergeCell ref="F14:G14"/>
    <mergeCell ref="L8:Q8"/>
    <mergeCell ref="B8:E8"/>
    <mergeCell ref="B10:C10"/>
    <mergeCell ref="P10:Q10"/>
    <mergeCell ref="F9:G9"/>
    <mergeCell ref="H9:I9"/>
    <mergeCell ref="H10:I10"/>
    <mergeCell ref="H8:I8"/>
    <mergeCell ref="J8:K8"/>
    <mergeCell ref="J9:K9"/>
    <mergeCell ref="D11:E11"/>
    <mergeCell ref="B9:C9"/>
    <mergeCell ref="D9:E9"/>
    <mergeCell ref="D10:E10"/>
    <mergeCell ref="B11:C11"/>
    <mergeCell ref="L13:M13"/>
    <mergeCell ref="L9:Q9"/>
    <mergeCell ref="N11:O11"/>
    <mergeCell ref="B39:C39"/>
    <mergeCell ref="B32:C32"/>
    <mergeCell ref="B33:C33"/>
    <mergeCell ref="B34:C34"/>
    <mergeCell ref="B35:C35"/>
    <mergeCell ref="B36:C36"/>
    <mergeCell ref="B17:C17"/>
    <mergeCell ref="B18:C18"/>
    <mergeCell ref="B19:C19"/>
    <mergeCell ref="B20:C20"/>
    <mergeCell ref="B37:C37"/>
    <mergeCell ref="B38:C38"/>
    <mergeCell ref="B21:C21"/>
    <mergeCell ref="B22:C22"/>
    <mergeCell ref="B23:C23"/>
    <mergeCell ref="B15:C15"/>
    <mergeCell ref="B29:C29"/>
    <mergeCell ref="B30:C30"/>
    <mergeCell ref="B31:C31"/>
    <mergeCell ref="B24:C24"/>
    <mergeCell ref="B25:C25"/>
    <mergeCell ref="B26:C26"/>
    <mergeCell ref="B27:C27"/>
    <mergeCell ref="B28:C28"/>
    <mergeCell ref="B16:C16"/>
    <mergeCell ref="B40:C40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5:E25"/>
    <mergeCell ref="D26:E26"/>
    <mergeCell ref="D27:E27"/>
    <mergeCell ref="D28:E28"/>
    <mergeCell ref="D21:E21"/>
    <mergeCell ref="D22:E22"/>
    <mergeCell ref="D23:E23"/>
    <mergeCell ref="D24:E24"/>
    <mergeCell ref="D39:E39"/>
    <mergeCell ref="D40:E40"/>
    <mergeCell ref="D33:E33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J10:K10"/>
    <mergeCell ref="L11:M11"/>
    <mergeCell ref="J11:K11"/>
    <mergeCell ref="F27:G27"/>
    <mergeCell ref="F28:G28"/>
    <mergeCell ref="F29:G29"/>
    <mergeCell ref="F30:G30"/>
    <mergeCell ref="F23:G23"/>
    <mergeCell ref="F24:G24"/>
    <mergeCell ref="F25:G25"/>
    <mergeCell ref="F26:G26"/>
    <mergeCell ref="F35:G35"/>
    <mergeCell ref="F36:G36"/>
    <mergeCell ref="F37:G37"/>
    <mergeCell ref="F38:G38"/>
    <mergeCell ref="F31:G31"/>
    <mergeCell ref="F32:G32"/>
    <mergeCell ref="F33:G33"/>
    <mergeCell ref="T9:U9"/>
    <mergeCell ref="F19:G19"/>
    <mergeCell ref="F20:G20"/>
    <mergeCell ref="F21:G21"/>
    <mergeCell ref="F22:G22"/>
    <mergeCell ref="F15:G15"/>
    <mergeCell ref="F16:G16"/>
    <mergeCell ref="F17:G17"/>
    <mergeCell ref="F18:G18"/>
    <mergeCell ref="T11:U11"/>
    <mergeCell ref="J12:K12"/>
    <mergeCell ref="J13:K13"/>
    <mergeCell ref="J14:K14"/>
    <mergeCell ref="J15:K15"/>
    <mergeCell ref="J16:K16"/>
    <mergeCell ref="J17:K17"/>
    <mergeCell ref="J18:K18"/>
    <mergeCell ref="L14:M14"/>
    <mergeCell ref="P11:Q11"/>
    <mergeCell ref="N12:O12"/>
    <mergeCell ref="F34:G34"/>
    <mergeCell ref="F39:G39"/>
    <mergeCell ref="F40:G40"/>
    <mergeCell ref="F11:G11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5:I25"/>
    <mergeCell ref="H26:I26"/>
    <mergeCell ref="H27:I27"/>
    <mergeCell ref="H28:I28"/>
    <mergeCell ref="H21:I21"/>
    <mergeCell ref="H22:I22"/>
    <mergeCell ref="H23:I23"/>
    <mergeCell ref="H24:I24"/>
    <mergeCell ref="H39:I39"/>
    <mergeCell ref="H40:I40"/>
    <mergeCell ref="H33:I33"/>
    <mergeCell ref="H34:I34"/>
    <mergeCell ref="H35:I35"/>
    <mergeCell ref="H36:I36"/>
    <mergeCell ref="J19:K19"/>
    <mergeCell ref="J20:K20"/>
    <mergeCell ref="J21:K21"/>
    <mergeCell ref="H37:I37"/>
    <mergeCell ref="H38:I38"/>
    <mergeCell ref="H29:I29"/>
    <mergeCell ref="H30:I30"/>
    <mergeCell ref="H31:I31"/>
    <mergeCell ref="H32:I32"/>
    <mergeCell ref="J26:K26"/>
    <mergeCell ref="J27:K27"/>
    <mergeCell ref="J28:K28"/>
    <mergeCell ref="J29:K29"/>
    <mergeCell ref="J22:K22"/>
    <mergeCell ref="J23:K23"/>
    <mergeCell ref="J24:K24"/>
    <mergeCell ref="J25:K25"/>
    <mergeCell ref="J34:K34"/>
    <mergeCell ref="J35:K35"/>
    <mergeCell ref="J36:K36"/>
    <mergeCell ref="J37:K37"/>
    <mergeCell ref="J30:K30"/>
    <mergeCell ref="J31:K31"/>
    <mergeCell ref="J32:K32"/>
    <mergeCell ref="J33:K33"/>
    <mergeCell ref="J38:K38"/>
    <mergeCell ref="J39:K39"/>
    <mergeCell ref="J40:K40"/>
    <mergeCell ref="L12:M12"/>
    <mergeCell ref="L15:M15"/>
    <mergeCell ref="L16:M16"/>
    <mergeCell ref="L17:M17"/>
    <mergeCell ref="L18:M18"/>
    <mergeCell ref="L19:M19"/>
    <mergeCell ref="L20:M20"/>
    <mergeCell ref="L25:M25"/>
    <mergeCell ref="L26:M26"/>
    <mergeCell ref="L27:M27"/>
    <mergeCell ref="L28:M28"/>
    <mergeCell ref="L21:M21"/>
    <mergeCell ref="L22:M22"/>
    <mergeCell ref="L23:M23"/>
    <mergeCell ref="L24:M24"/>
    <mergeCell ref="L39:M39"/>
    <mergeCell ref="L40:M40"/>
    <mergeCell ref="L33:M33"/>
    <mergeCell ref="L34:M34"/>
    <mergeCell ref="L35:M35"/>
    <mergeCell ref="L36:M36"/>
    <mergeCell ref="N13:O13"/>
    <mergeCell ref="N14:O14"/>
    <mergeCell ref="N15:O15"/>
    <mergeCell ref="L37:M37"/>
    <mergeCell ref="L38:M38"/>
    <mergeCell ref="L29:M29"/>
    <mergeCell ref="L30:M30"/>
    <mergeCell ref="L31:M31"/>
    <mergeCell ref="L32:M32"/>
    <mergeCell ref="N20:O20"/>
    <mergeCell ref="N21:O21"/>
    <mergeCell ref="N22:O22"/>
    <mergeCell ref="N23:O23"/>
    <mergeCell ref="N16:O16"/>
    <mergeCell ref="N17:O17"/>
    <mergeCell ref="N18:O18"/>
    <mergeCell ref="N19:O19"/>
    <mergeCell ref="N28:O28"/>
    <mergeCell ref="N29:O29"/>
    <mergeCell ref="N30:O30"/>
    <mergeCell ref="N31:O31"/>
    <mergeCell ref="N24:O24"/>
    <mergeCell ref="N25:O25"/>
    <mergeCell ref="N26:O26"/>
    <mergeCell ref="N27:O27"/>
    <mergeCell ref="N36:O36"/>
    <mergeCell ref="N37:O37"/>
    <mergeCell ref="N38:O38"/>
    <mergeCell ref="N39:O39"/>
    <mergeCell ref="N32:O32"/>
    <mergeCell ref="N33:O33"/>
    <mergeCell ref="N34:O34"/>
    <mergeCell ref="N35:O35"/>
    <mergeCell ref="N40:O40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5:Q25"/>
    <mergeCell ref="P26:Q26"/>
    <mergeCell ref="P27:Q27"/>
    <mergeCell ref="P28:Q28"/>
    <mergeCell ref="P21:Q21"/>
    <mergeCell ref="P22:Q22"/>
    <mergeCell ref="P23:Q23"/>
    <mergeCell ref="P24:Q24"/>
    <mergeCell ref="P39:Q39"/>
    <mergeCell ref="P40:Q40"/>
    <mergeCell ref="P33:Q33"/>
    <mergeCell ref="P34:Q34"/>
    <mergeCell ref="P35:Q35"/>
    <mergeCell ref="P36:Q36"/>
    <mergeCell ref="T12:U12"/>
    <mergeCell ref="T13:U13"/>
    <mergeCell ref="T14:U14"/>
    <mergeCell ref="T15:U15"/>
    <mergeCell ref="P37:Q37"/>
    <mergeCell ref="P38:Q38"/>
    <mergeCell ref="P29:Q29"/>
    <mergeCell ref="P30:Q30"/>
    <mergeCell ref="P31:Q31"/>
    <mergeCell ref="P32:Q32"/>
    <mergeCell ref="T20:U20"/>
    <mergeCell ref="T21:U21"/>
    <mergeCell ref="T22:U22"/>
    <mergeCell ref="T23:U23"/>
    <mergeCell ref="T16:U16"/>
    <mergeCell ref="T17:U17"/>
    <mergeCell ref="T18:U18"/>
    <mergeCell ref="T19:U19"/>
    <mergeCell ref="T24:U24"/>
    <mergeCell ref="T25:U25"/>
    <mergeCell ref="T26:U26"/>
    <mergeCell ref="T40:U40"/>
    <mergeCell ref="T33:U33"/>
    <mergeCell ref="T34:U34"/>
    <mergeCell ref="T35:U35"/>
    <mergeCell ref="T36:U36"/>
    <mergeCell ref="T27:U27"/>
    <mergeCell ref="T28:U28"/>
    <mergeCell ref="T37:U37"/>
    <mergeCell ref="T38:U38"/>
    <mergeCell ref="T39:U39"/>
    <mergeCell ref="T29:U29"/>
    <mergeCell ref="T30:U30"/>
    <mergeCell ref="T31:U31"/>
    <mergeCell ref="T32:U3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="75" zoomScaleNormal="75" workbookViewId="0">
      <selection activeCell="F24" sqref="F24:G24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0.5703125" style="1" customWidth="1"/>
    <col min="24" max="16384" width="8.85546875" style="1"/>
  </cols>
  <sheetData>
    <row r="1" spans="1:23" ht="16.5" x14ac:dyDescent="0.3">
      <c r="A1" s="5" t="s">
        <v>85</v>
      </c>
      <c r="B1" s="5" t="s">
        <v>1</v>
      </c>
      <c r="C1" s="5"/>
      <c r="D1" s="5"/>
      <c r="E1" s="38" t="s">
        <v>160</v>
      </c>
      <c r="F1" s="48" t="s">
        <v>161</v>
      </c>
      <c r="G1" s="7"/>
      <c r="H1" s="5"/>
      <c r="N1" s="47" t="str">
        <f>Voorblad!G24</f>
        <v>1 april 2020</v>
      </c>
      <c r="Q1" s="8" t="s">
        <v>84</v>
      </c>
    </row>
    <row r="2" spans="1:23" x14ac:dyDescent="0.3">
      <c r="A2" s="8"/>
      <c r="T2" s="1" t="s">
        <v>6</v>
      </c>
      <c r="U2" s="13">
        <f>Voorblad!D2</f>
        <v>1.3728</v>
      </c>
    </row>
    <row r="3" spans="1:23" ht="17.25" x14ac:dyDescent="0.35">
      <c r="A3" s="5"/>
      <c r="B3" s="5"/>
      <c r="C3" s="5"/>
      <c r="D3" s="5"/>
      <c r="E3" s="10"/>
      <c r="F3" s="11"/>
      <c r="G3" s="5"/>
      <c r="H3" s="5"/>
      <c r="Q3" s="8"/>
      <c r="U3" s="13"/>
    </row>
    <row r="4" spans="1:23" x14ac:dyDescent="0.3">
      <c r="A4" s="14"/>
      <c r="B4" s="83" t="s">
        <v>7</v>
      </c>
      <c r="C4" s="91"/>
      <c r="D4" s="91"/>
      <c r="E4" s="84"/>
      <c r="F4" s="15" t="s">
        <v>8</v>
      </c>
      <c r="G4" s="16"/>
      <c r="H4" s="83" t="s">
        <v>9</v>
      </c>
      <c r="I4" s="86"/>
      <c r="J4" s="83" t="s">
        <v>10</v>
      </c>
      <c r="K4" s="84"/>
      <c r="L4" s="83" t="s">
        <v>11</v>
      </c>
      <c r="M4" s="91"/>
      <c r="N4" s="91"/>
      <c r="O4" s="91"/>
      <c r="P4" s="91"/>
      <c r="Q4" s="84"/>
      <c r="R4" s="17" t="s">
        <v>12</v>
      </c>
      <c r="S4" s="17"/>
      <c r="T4" s="17"/>
      <c r="U4" s="16"/>
    </row>
    <row r="5" spans="1:23" x14ac:dyDescent="0.3">
      <c r="A5" s="18"/>
      <c r="B5" s="79">
        <v>1</v>
      </c>
      <c r="C5" s="80"/>
      <c r="D5" s="79"/>
      <c r="E5" s="80"/>
      <c r="F5" s="79"/>
      <c r="G5" s="80"/>
      <c r="H5" s="79"/>
      <c r="I5" s="80"/>
      <c r="J5" s="87" t="s">
        <v>13</v>
      </c>
      <c r="K5" s="80"/>
      <c r="L5" s="87" t="s">
        <v>14</v>
      </c>
      <c r="M5" s="88"/>
      <c r="N5" s="88"/>
      <c r="O5" s="88"/>
      <c r="P5" s="88"/>
      <c r="Q5" s="80"/>
      <c r="R5" s="19"/>
      <c r="S5" s="19"/>
      <c r="T5" s="85" t="s">
        <v>15</v>
      </c>
      <c r="U5" s="80"/>
    </row>
    <row r="6" spans="1:23" x14ac:dyDescent="0.3">
      <c r="A6" s="18"/>
      <c r="B6" s="92" t="s">
        <v>16</v>
      </c>
      <c r="C6" s="93"/>
      <c r="D6" s="81" t="str">
        <f>Voorblad!G24</f>
        <v>1 april 2020</v>
      </c>
      <c r="E6" s="82"/>
      <c r="F6" s="20" t="str">
        <f>D6</f>
        <v>1 april 2020</v>
      </c>
      <c r="G6" s="21"/>
      <c r="H6" s="89"/>
      <c r="I6" s="82"/>
      <c r="J6" s="89"/>
      <c r="K6" s="82"/>
      <c r="L6" s="22">
        <v>1</v>
      </c>
      <c r="M6" s="19"/>
      <c r="N6" s="23">
        <v>0.5</v>
      </c>
      <c r="O6" s="19"/>
      <c r="P6" s="94">
        <v>0.2</v>
      </c>
      <c r="Q6" s="93"/>
      <c r="R6" s="19" t="s">
        <v>9</v>
      </c>
      <c r="S6" s="19"/>
      <c r="T6" s="19"/>
      <c r="U6" s="24"/>
    </row>
    <row r="7" spans="1:23" x14ac:dyDescent="0.3">
      <c r="A7" s="18"/>
      <c r="B7" s="83"/>
      <c r="C7" s="84"/>
      <c r="D7" s="90"/>
      <c r="E7" s="86"/>
      <c r="F7" s="90"/>
      <c r="G7" s="86"/>
      <c r="H7" s="90"/>
      <c r="I7" s="86"/>
      <c r="J7" s="90"/>
      <c r="K7" s="86"/>
      <c r="L7" s="90"/>
      <c r="M7" s="86"/>
      <c r="N7" s="90"/>
      <c r="O7" s="86"/>
      <c r="P7" s="90"/>
      <c r="Q7" s="86"/>
      <c r="R7" s="14"/>
      <c r="S7" s="14"/>
      <c r="T7" s="90"/>
      <c r="U7" s="86"/>
    </row>
    <row r="8" spans="1:23" x14ac:dyDescent="0.3">
      <c r="A8" s="18">
        <v>0</v>
      </c>
      <c r="B8" s="74">
        <v>27164.45</v>
      </c>
      <c r="C8" s="75"/>
      <c r="D8" s="74">
        <f t="shared" ref="D8:D35" si="0">B8*$U$2</f>
        <v>37291.356960000005</v>
      </c>
      <c r="E8" s="78">
        <f t="shared" ref="E8:E35" si="1">D8/40.3399</f>
        <v>924.42859203914747</v>
      </c>
      <c r="F8" s="74">
        <f t="shared" ref="F8:F35" si="2">B8/12*$U$2</f>
        <v>3107.6130800000005</v>
      </c>
      <c r="G8" s="78">
        <f t="shared" ref="G8:G35" si="3">F8/40.3399</f>
        <v>77.035716003262294</v>
      </c>
      <c r="H8" s="74">
        <f t="shared" ref="H8:H35" si="4">((B8&lt;19968.2)*913.03+(B8&gt;19968.2)*(B8&lt;20424.71)*(20424.71-B8+456.51)+(B8&gt;20424.71)*(B8&lt;22659.62)*456.51+(B8&gt;22659.62)*(B8&lt;23116.13)*(23116.13-B8))/12*$U$2</f>
        <v>0</v>
      </c>
      <c r="I8" s="78">
        <f t="shared" ref="I8:I35" si="5">H8/40.3399</f>
        <v>0</v>
      </c>
      <c r="J8" s="74">
        <f t="shared" ref="J8:J35" si="6">((B8&lt;19968.2)*456.51+(B8&gt;19968.2)*(B8&lt;20196.46)*(20196.46-B8+228.26)+(B8&gt;20196.46)*(B8&lt;22659.62)*228.26+(B8&gt;22659.62)*(B8&lt;22887.88)*(22887.88-B8))/12*$U$2</f>
        <v>0</v>
      </c>
      <c r="K8" s="78">
        <f t="shared" ref="K8:K35" si="7">J8/40.3399</f>
        <v>0</v>
      </c>
      <c r="L8" s="95">
        <f t="shared" ref="L8:L35" si="8">D8/1976</f>
        <v>18.872144210526319</v>
      </c>
      <c r="M8" s="96">
        <f t="shared" ref="M8:M35" si="9">L8/40.3399</f>
        <v>0.46782823483762526</v>
      </c>
      <c r="N8" s="95">
        <f t="shared" ref="N8:N35" si="10">L8/2</f>
        <v>9.4360721052631593</v>
      </c>
      <c r="O8" s="96">
        <f t="shared" ref="O8:O35" si="11">N8/40.3399</f>
        <v>0.23391411741881263</v>
      </c>
      <c r="P8" s="95">
        <f t="shared" ref="P8:P35" si="12">L8/5</f>
        <v>3.7744288421052636</v>
      </c>
      <c r="Q8" s="96">
        <f t="shared" ref="Q8:Q35" si="13">P8/40.3399</f>
        <v>9.3565646967525049E-2</v>
      </c>
      <c r="R8" s="25">
        <f t="shared" ref="R8:R35" si="14">(F8+H8)/1976*12</f>
        <v>18.872144210526319</v>
      </c>
      <c r="S8" s="25">
        <f t="shared" ref="S8:S35" si="15">R8/40.3399</f>
        <v>0.46782823483762526</v>
      </c>
      <c r="T8" s="95">
        <f t="shared" ref="T8:T35" si="16">D8/2080</f>
        <v>17.928537000000002</v>
      </c>
      <c r="U8" s="96">
        <f t="shared" ref="U8:U35" si="17">T8/40.3399</f>
        <v>0.44443682309574395</v>
      </c>
      <c r="W8" s="50"/>
    </row>
    <row r="9" spans="1:23" x14ac:dyDescent="0.3">
      <c r="A9" s="18">
        <f t="shared" ref="A9:A35" si="18">+A8+1</f>
        <v>1</v>
      </c>
      <c r="B9" s="74">
        <v>27948.04</v>
      </c>
      <c r="C9" s="75"/>
      <c r="D9" s="74">
        <f t="shared" si="0"/>
        <v>38367.069312</v>
      </c>
      <c r="E9" s="78">
        <f t="shared" si="1"/>
        <v>951.09480469708649</v>
      </c>
      <c r="F9" s="74">
        <f t="shared" si="2"/>
        <v>3197.2557760000004</v>
      </c>
      <c r="G9" s="78">
        <f t="shared" si="3"/>
        <v>79.257900391423888</v>
      </c>
      <c r="H9" s="74">
        <f t="shared" si="4"/>
        <v>0</v>
      </c>
      <c r="I9" s="78">
        <f t="shared" si="5"/>
        <v>0</v>
      </c>
      <c r="J9" s="74">
        <f t="shared" si="6"/>
        <v>0</v>
      </c>
      <c r="K9" s="78">
        <f t="shared" si="7"/>
        <v>0</v>
      </c>
      <c r="L9" s="95">
        <f t="shared" si="8"/>
        <v>19.416533052631578</v>
      </c>
      <c r="M9" s="96">
        <f t="shared" si="9"/>
        <v>0.48132328172929478</v>
      </c>
      <c r="N9" s="95">
        <f t="shared" si="10"/>
        <v>9.7082665263157892</v>
      </c>
      <c r="O9" s="96">
        <f t="shared" si="11"/>
        <v>0.24066164086464739</v>
      </c>
      <c r="P9" s="95">
        <f t="shared" si="12"/>
        <v>3.8833066105263159</v>
      </c>
      <c r="Q9" s="96">
        <f t="shared" si="13"/>
        <v>9.6264656345858957E-2</v>
      </c>
      <c r="R9" s="25">
        <f t="shared" si="14"/>
        <v>19.416533052631578</v>
      </c>
      <c r="S9" s="25">
        <f t="shared" si="15"/>
        <v>0.48132328172929478</v>
      </c>
      <c r="T9" s="95">
        <f t="shared" si="16"/>
        <v>18.445706399999999</v>
      </c>
      <c r="U9" s="96">
        <f t="shared" si="17"/>
        <v>0.45725711764283</v>
      </c>
      <c r="W9" s="50"/>
    </row>
    <row r="10" spans="1:23" x14ac:dyDescent="0.3">
      <c r="A10" s="18">
        <f t="shared" si="18"/>
        <v>2</v>
      </c>
      <c r="B10" s="74">
        <v>28764.29</v>
      </c>
      <c r="C10" s="75"/>
      <c r="D10" s="74">
        <f t="shared" si="0"/>
        <v>39487.617312000002</v>
      </c>
      <c r="E10" s="78">
        <f t="shared" si="1"/>
        <v>978.87246403684696</v>
      </c>
      <c r="F10" s="74">
        <f t="shared" si="2"/>
        <v>3290.6347759999999</v>
      </c>
      <c r="G10" s="78">
        <f t="shared" si="3"/>
        <v>81.572705336403899</v>
      </c>
      <c r="H10" s="74">
        <f t="shared" si="4"/>
        <v>0</v>
      </c>
      <c r="I10" s="78">
        <f t="shared" si="5"/>
        <v>0</v>
      </c>
      <c r="J10" s="74">
        <f t="shared" si="6"/>
        <v>0</v>
      </c>
      <c r="K10" s="78">
        <f t="shared" si="7"/>
        <v>0</v>
      </c>
      <c r="L10" s="95">
        <f t="shared" si="8"/>
        <v>19.983612000000001</v>
      </c>
      <c r="M10" s="96">
        <f t="shared" si="9"/>
        <v>0.4953808016380804</v>
      </c>
      <c r="N10" s="95">
        <f t="shared" si="10"/>
        <v>9.9918060000000004</v>
      </c>
      <c r="O10" s="96">
        <f t="shared" si="11"/>
        <v>0.2476904008190402</v>
      </c>
      <c r="P10" s="95">
        <f t="shared" si="12"/>
        <v>3.9967224000000003</v>
      </c>
      <c r="Q10" s="96">
        <f t="shared" si="13"/>
        <v>9.9076160327616097E-2</v>
      </c>
      <c r="R10" s="25">
        <f t="shared" si="14"/>
        <v>19.983612000000001</v>
      </c>
      <c r="S10" s="25">
        <f t="shared" si="15"/>
        <v>0.4953808016380804</v>
      </c>
      <c r="T10" s="95">
        <f t="shared" si="16"/>
        <v>18.984431400000002</v>
      </c>
      <c r="U10" s="96">
        <f t="shared" si="17"/>
        <v>0.47061176155617646</v>
      </c>
      <c r="W10" s="50"/>
    </row>
    <row r="11" spans="1:23" x14ac:dyDescent="0.3">
      <c r="A11" s="18">
        <f t="shared" si="18"/>
        <v>3</v>
      </c>
      <c r="B11" s="74">
        <v>29580.51</v>
      </c>
      <c r="C11" s="75"/>
      <c r="D11" s="74">
        <f t="shared" si="0"/>
        <v>40608.124127999996</v>
      </c>
      <c r="E11" s="78">
        <f t="shared" si="1"/>
        <v>1006.6491024519147</v>
      </c>
      <c r="F11" s="74">
        <f t="shared" si="2"/>
        <v>3384.0103440000003</v>
      </c>
      <c r="G11" s="78">
        <f t="shared" si="3"/>
        <v>83.887425204326249</v>
      </c>
      <c r="H11" s="74">
        <f t="shared" si="4"/>
        <v>0</v>
      </c>
      <c r="I11" s="78">
        <f t="shared" si="5"/>
        <v>0</v>
      </c>
      <c r="J11" s="74">
        <f t="shared" si="6"/>
        <v>0</v>
      </c>
      <c r="K11" s="78">
        <f t="shared" si="7"/>
        <v>0</v>
      </c>
      <c r="L11" s="95">
        <f t="shared" si="8"/>
        <v>20.550670105263155</v>
      </c>
      <c r="M11" s="96">
        <f t="shared" si="9"/>
        <v>0.50943780488457224</v>
      </c>
      <c r="N11" s="95">
        <f t="shared" si="10"/>
        <v>10.275335052631577</v>
      </c>
      <c r="O11" s="96">
        <f t="shared" si="11"/>
        <v>0.25471890244228612</v>
      </c>
      <c r="P11" s="95">
        <f t="shared" si="12"/>
        <v>4.1101340210526311</v>
      </c>
      <c r="Q11" s="96">
        <f t="shared" si="13"/>
        <v>0.10188756097691445</v>
      </c>
      <c r="R11" s="25">
        <f t="shared" si="14"/>
        <v>20.550670105263158</v>
      </c>
      <c r="S11" s="25">
        <f t="shared" si="15"/>
        <v>0.50943780488457235</v>
      </c>
      <c r="T11" s="95">
        <f t="shared" si="16"/>
        <v>19.523136599999997</v>
      </c>
      <c r="U11" s="96">
        <f t="shared" si="17"/>
        <v>0.48396591464034361</v>
      </c>
      <c r="W11" s="50"/>
    </row>
    <row r="12" spans="1:23" x14ac:dyDescent="0.3">
      <c r="A12" s="18">
        <f t="shared" si="18"/>
        <v>4</v>
      </c>
      <c r="B12" s="74">
        <v>30560.01</v>
      </c>
      <c r="C12" s="75"/>
      <c r="D12" s="74">
        <f t="shared" si="0"/>
        <v>41952.781728000002</v>
      </c>
      <c r="E12" s="78">
        <f t="shared" si="1"/>
        <v>1039.9822936596274</v>
      </c>
      <c r="F12" s="74">
        <f t="shared" si="2"/>
        <v>3496.0651440000001</v>
      </c>
      <c r="G12" s="78">
        <f t="shared" si="3"/>
        <v>86.665191138302276</v>
      </c>
      <c r="H12" s="74">
        <f t="shared" si="4"/>
        <v>0</v>
      </c>
      <c r="I12" s="78">
        <f t="shared" si="5"/>
        <v>0</v>
      </c>
      <c r="J12" s="74">
        <f t="shared" si="6"/>
        <v>0</v>
      </c>
      <c r="K12" s="78">
        <f t="shared" si="7"/>
        <v>0</v>
      </c>
      <c r="L12" s="95">
        <f t="shared" si="8"/>
        <v>21.231164842105265</v>
      </c>
      <c r="M12" s="96">
        <f t="shared" si="9"/>
        <v>0.52630682877511514</v>
      </c>
      <c r="N12" s="95">
        <f t="shared" si="10"/>
        <v>10.615582421052633</v>
      </c>
      <c r="O12" s="96">
        <f t="shared" si="11"/>
        <v>0.26315341438755757</v>
      </c>
      <c r="P12" s="95">
        <f t="shared" si="12"/>
        <v>4.2462329684210527</v>
      </c>
      <c r="Q12" s="96">
        <f t="shared" si="13"/>
        <v>0.10526136575502301</v>
      </c>
      <c r="R12" s="25">
        <f t="shared" si="14"/>
        <v>21.231164842105265</v>
      </c>
      <c r="S12" s="25">
        <f t="shared" si="15"/>
        <v>0.52630682877511514</v>
      </c>
      <c r="T12" s="95">
        <f t="shared" si="16"/>
        <v>20.169606600000002</v>
      </c>
      <c r="U12" s="96">
        <f t="shared" si="17"/>
        <v>0.49999148733635934</v>
      </c>
      <c r="W12" s="50"/>
    </row>
    <row r="13" spans="1:23" x14ac:dyDescent="0.3">
      <c r="A13" s="18">
        <f t="shared" si="18"/>
        <v>5</v>
      </c>
      <c r="B13" s="74">
        <v>31833.34</v>
      </c>
      <c r="C13" s="75"/>
      <c r="D13" s="74">
        <f t="shared" si="0"/>
        <v>43700.809152000002</v>
      </c>
      <c r="E13" s="78">
        <f t="shared" si="1"/>
        <v>1083.3147616131919</v>
      </c>
      <c r="F13" s="74">
        <f t="shared" si="2"/>
        <v>3641.7340959999997</v>
      </c>
      <c r="G13" s="78">
        <f t="shared" si="3"/>
        <v>90.276230134432652</v>
      </c>
      <c r="H13" s="74">
        <f t="shared" si="4"/>
        <v>0</v>
      </c>
      <c r="I13" s="78">
        <f t="shared" si="5"/>
        <v>0</v>
      </c>
      <c r="J13" s="74">
        <f t="shared" si="6"/>
        <v>0</v>
      </c>
      <c r="K13" s="78">
        <f t="shared" si="7"/>
        <v>0</v>
      </c>
      <c r="L13" s="95">
        <f t="shared" si="8"/>
        <v>22.115794105263159</v>
      </c>
      <c r="M13" s="96">
        <f t="shared" si="9"/>
        <v>0.54823621539129153</v>
      </c>
      <c r="N13" s="95">
        <f t="shared" si="10"/>
        <v>11.05789705263158</v>
      </c>
      <c r="O13" s="96">
        <f t="shared" si="11"/>
        <v>0.27411810769564576</v>
      </c>
      <c r="P13" s="95">
        <f t="shared" si="12"/>
        <v>4.423158821052632</v>
      </c>
      <c r="Q13" s="96">
        <f t="shared" si="13"/>
        <v>0.10964724307825829</v>
      </c>
      <c r="R13" s="25">
        <f t="shared" si="14"/>
        <v>22.115794105263156</v>
      </c>
      <c r="S13" s="25">
        <f t="shared" si="15"/>
        <v>0.54823621539129141</v>
      </c>
      <c r="T13" s="95">
        <f t="shared" si="16"/>
        <v>21.0100044</v>
      </c>
      <c r="U13" s="96">
        <f t="shared" si="17"/>
        <v>0.52082440462172686</v>
      </c>
      <c r="W13" s="50"/>
    </row>
    <row r="14" spans="1:23" x14ac:dyDescent="0.3">
      <c r="A14" s="18">
        <f t="shared" si="18"/>
        <v>6</v>
      </c>
      <c r="B14" s="74">
        <v>31833.34</v>
      </c>
      <c r="C14" s="75"/>
      <c r="D14" s="74">
        <f t="shared" si="0"/>
        <v>43700.809152000002</v>
      </c>
      <c r="E14" s="78">
        <f t="shared" si="1"/>
        <v>1083.3147616131919</v>
      </c>
      <c r="F14" s="74">
        <f t="shared" si="2"/>
        <v>3641.7340959999997</v>
      </c>
      <c r="G14" s="78">
        <f t="shared" si="3"/>
        <v>90.276230134432652</v>
      </c>
      <c r="H14" s="74">
        <f t="shared" si="4"/>
        <v>0</v>
      </c>
      <c r="I14" s="78">
        <f t="shared" si="5"/>
        <v>0</v>
      </c>
      <c r="J14" s="74">
        <f t="shared" si="6"/>
        <v>0</v>
      </c>
      <c r="K14" s="78">
        <f t="shared" si="7"/>
        <v>0</v>
      </c>
      <c r="L14" s="95">
        <f t="shared" si="8"/>
        <v>22.115794105263159</v>
      </c>
      <c r="M14" s="96">
        <f t="shared" si="9"/>
        <v>0.54823621539129153</v>
      </c>
      <c r="N14" s="95">
        <f t="shared" si="10"/>
        <v>11.05789705263158</v>
      </c>
      <c r="O14" s="96">
        <f t="shared" si="11"/>
        <v>0.27411810769564576</v>
      </c>
      <c r="P14" s="95">
        <f t="shared" si="12"/>
        <v>4.423158821052632</v>
      </c>
      <c r="Q14" s="96">
        <f t="shared" si="13"/>
        <v>0.10964724307825829</v>
      </c>
      <c r="R14" s="25">
        <f t="shared" si="14"/>
        <v>22.115794105263156</v>
      </c>
      <c r="S14" s="25">
        <f t="shared" si="15"/>
        <v>0.54823621539129141</v>
      </c>
      <c r="T14" s="95">
        <f t="shared" si="16"/>
        <v>21.0100044</v>
      </c>
      <c r="U14" s="96">
        <f t="shared" si="17"/>
        <v>0.52082440462172686</v>
      </c>
      <c r="W14" s="50"/>
    </row>
    <row r="15" spans="1:23" x14ac:dyDescent="0.3">
      <c r="A15" s="18">
        <f t="shared" si="18"/>
        <v>7</v>
      </c>
      <c r="B15" s="74">
        <v>33139.31</v>
      </c>
      <c r="C15" s="75"/>
      <c r="D15" s="74">
        <f t="shared" si="0"/>
        <v>45493.644767999998</v>
      </c>
      <c r="E15" s="78">
        <f t="shared" si="1"/>
        <v>1127.757995632116</v>
      </c>
      <c r="F15" s="74">
        <f t="shared" si="2"/>
        <v>3791.137064</v>
      </c>
      <c r="G15" s="78">
        <f t="shared" si="3"/>
        <v>93.979832969343008</v>
      </c>
      <c r="H15" s="74">
        <f t="shared" si="4"/>
        <v>0</v>
      </c>
      <c r="I15" s="78">
        <f t="shared" si="5"/>
        <v>0</v>
      </c>
      <c r="J15" s="74">
        <f t="shared" si="6"/>
        <v>0</v>
      </c>
      <c r="K15" s="78">
        <f t="shared" si="7"/>
        <v>0</v>
      </c>
      <c r="L15" s="95">
        <f t="shared" si="8"/>
        <v>23.023099578947367</v>
      </c>
      <c r="M15" s="96">
        <f t="shared" si="9"/>
        <v>0.5707277305830547</v>
      </c>
      <c r="N15" s="95">
        <f t="shared" si="10"/>
        <v>11.511549789473683</v>
      </c>
      <c r="O15" s="96">
        <f t="shared" si="11"/>
        <v>0.28536386529152735</v>
      </c>
      <c r="P15" s="95">
        <f t="shared" si="12"/>
        <v>4.6046199157894732</v>
      </c>
      <c r="Q15" s="96">
        <f t="shared" si="13"/>
        <v>0.11414554611661093</v>
      </c>
      <c r="R15" s="25">
        <f t="shared" si="14"/>
        <v>23.023099578947367</v>
      </c>
      <c r="S15" s="25">
        <f t="shared" si="15"/>
        <v>0.5707277305830547</v>
      </c>
      <c r="T15" s="95">
        <f t="shared" si="16"/>
        <v>21.871944599999999</v>
      </c>
      <c r="U15" s="96">
        <f t="shared" si="17"/>
        <v>0.5421913440539019</v>
      </c>
      <c r="W15" s="50"/>
    </row>
    <row r="16" spans="1:23" x14ac:dyDescent="0.3">
      <c r="A16" s="18">
        <f t="shared" si="18"/>
        <v>8</v>
      </c>
      <c r="B16" s="74">
        <v>33139.31</v>
      </c>
      <c r="C16" s="75"/>
      <c r="D16" s="74">
        <f t="shared" si="0"/>
        <v>45493.644767999998</v>
      </c>
      <c r="E16" s="78">
        <f t="shared" si="1"/>
        <v>1127.757995632116</v>
      </c>
      <c r="F16" s="74">
        <f t="shared" si="2"/>
        <v>3791.137064</v>
      </c>
      <c r="G16" s="78">
        <f t="shared" si="3"/>
        <v>93.979832969343008</v>
      </c>
      <c r="H16" s="74">
        <f t="shared" si="4"/>
        <v>0</v>
      </c>
      <c r="I16" s="78">
        <f t="shared" si="5"/>
        <v>0</v>
      </c>
      <c r="J16" s="74">
        <f t="shared" si="6"/>
        <v>0</v>
      </c>
      <c r="K16" s="78">
        <f t="shared" si="7"/>
        <v>0</v>
      </c>
      <c r="L16" s="95">
        <f t="shared" si="8"/>
        <v>23.023099578947367</v>
      </c>
      <c r="M16" s="96">
        <f t="shared" si="9"/>
        <v>0.5707277305830547</v>
      </c>
      <c r="N16" s="95">
        <f t="shared" si="10"/>
        <v>11.511549789473683</v>
      </c>
      <c r="O16" s="96">
        <f t="shared" si="11"/>
        <v>0.28536386529152735</v>
      </c>
      <c r="P16" s="95">
        <f t="shared" si="12"/>
        <v>4.6046199157894732</v>
      </c>
      <c r="Q16" s="96">
        <f t="shared" si="13"/>
        <v>0.11414554611661093</v>
      </c>
      <c r="R16" s="25">
        <f t="shared" si="14"/>
        <v>23.023099578947367</v>
      </c>
      <c r="S16" s="25">
        <f t="shared" si="15"/>
        <v>0.5707277305830547</v>
      </c>
      <c r="T16" s="95">
        <f t="shared" si="16"/>
        <v>21.871944599999999</v>
      </c>
      <c r="U16" s="96">
        <f t="shared" si="17"/>
        <v>0.5421913440539019</v>
      </c>
      <c r="W16" s="50"/>
    </row>
    <row r="17" spans="1:23" x14ac:dyDescent="0.3">
      <c r="A17" s="18">
        <f t="shared" si="18"/>
        <v>9</v>
      </c>
      <c r="B17" s="74">
        <v>34445.31</v>
      </c>
      <c r="C17" s="75"/>
      <c r="D17" s="74">
        <f t="shared" si="0"/>
        <v>47286.521567999996</v>
      </c>
      <c r="E17" s="78">
        <f t="shared" si="1"/>
        <v>1172.2022505757327</v>
      </c>
      <c r="F17" s="74">
        <f t="shared" si="2"/>
        <v>3940.5434639999994</v>
      </c>
      <c r="G17" s="78">
        <f t="shared" si="3"/>
        <v>97.68352088131104</v>
      </c>
      <c r="H17" s="74">
        <f t="shared" si="4"/>
        <v>0</v>
      </c>
      <c r="I17" s="78">
        <f t="shared" si="5"/>
        <v>0</v>
      </c>
      <c r="J17" s="74">
        <f t="shared" si="6"/>
        <v>0</v>
      </c>
      <c r="K17" s="78">
        <f t="shared" si="7"/>
        <v>0</v>
      </c>
      <c r="L17" s="95">
        <f t="shared" si="8"/>
        <v>23.930425894736839</v>
      </c>
      <c r="M17" s="96">
        <f t="shared" si="9"/>
        <v>0.59321976243711161</v>
      </c>
      <c r="N17" s="95">
        <f t="shared" si="10"/>
        <v>11.965212947368419</v>
      </c>
      <c r="O17" s="96">
        <f t="shared" si="11"/>
        <v>0.2966098812185558</v>
      </c>
      <c r="P17" s="95">
        <f t="shared" si="12"/>
        <v>4.786085178947368</v>
      </c>
      <c r="Q17" s="96">
        <f t="shared" si="13"/>
        <v>0.11864395248742232</v>
      </c>
      <c r="R17" s="25">
        <f t="shared" si="14"/>
        <v>23.930425894736839</v>
      </c>
      <c r="S17" s="25">
        <f t="shared" si="15"/>
        <v>0.59321976243711161</v>
      </c>
      <c r="T17" s="95">
        <f t="shared" si="16"/>
        <v>22.733904599999999</v>
      </c>
      <c r="U17" s="96">
        <f t="shared" si="17"/>
        <v>0.56355877431525603</v>
      </c>
      <c r="W17" s="50"/>
    </row>
    <row r="18" spans="1:23" x14ac:dyDescent="0.3">
      <c r="A18" s="18">
        <f t="shared" si="18"/>
        <v>10</v>
      </c>
      <c r="B18" s="74">
        <v>34445.31</v>
      </c>
      <c r="C18" s="75"/>
      <c r="D18" s="74">
        <f t="shared" si="0"/>
        <v>47286.521567999996</v>
      </c>
      <c r="E18" s="78">
        <f t="shared" si="1"/>
        <v>1172.2022505757327</v>
      </c>
      <c r="F18" s="74">
        <f t="shared" si="2"/>
        <v>3940.5434639999994</v>
      </c>
      <c r="G18" s="78">
        <f t="shared" si="3"/>
        <v>97.68352088131104</v>
      </c>
      <c r="H18" s="74">
        <f t="shared" si="4"/>
        <v>0</v>
      </c>
      <c r="I18" s="78">
        <f t="shared" si="5"/>
        <v>0</v>
      </c>
      <c r="J18" s="74">
        <f t="shared" si="6"/>
        <v>0</v>
      </c>
      <c r="K18" s="78">
        <f t="shared" si="7"/>
        <v>0</v>
      </c>
      <c r="L18" s="95">
        <f t="shared" si="8"/>
        <v>23.930425894736839</v>
      </c>
      <c r="M18" s="96">
        <f t="shared" si="9"/>
        <v>0.59321976243711161</v>
      </c>
      <c r="N18" s="95">
        <f t="shared" si="10"/>
        <v>11.965212947368419</v>
      </c>
      <c r="O18" s="96">
        <f t="shared" si="11"/>
        <v>0.2966098812185558</v>
      </c>
      <c r="P18" s="95">
        <f t="shared" si="12"/>
        <v>4.786085178947368</v>
      </c>
      <c r="Q18" s="96">
        <f t="shared" si="13"/>
        <v>0.11864395248742232</v>
      </c>
      <c r="R18" s="25">
        <f t="shared" si="14"/>
        <v>23.930425894736839</v>
      </c>
      <c r="S18" s="25">
        <f t="shared" si="15"/>
        <v>0.59321976243711161</v>
      </c>
      <c r="T18" s="95">
        <f t="shared" si="16"/>
        <v>22.733904599999999</v>
      </c>
      <c r="U18" s="96">
        <f t="shared" si="17"/>
        <v>0.56355877431525603</v>
      </c>
      <c r="W18" s="50"/>
    </row>
    <row r="19" spans="1:23" x14ac:dyDescent="0.3">
      <c r="A19" s="18">
        <f t="shared" si="18"/>
        <v>11</v>
      </c>
      <c r="B19" s="74">
        <v>36077.79</v>
      </c>
      <c r="C19" s="75"/>
      <c r="D19" s="74">
        <f t="shared" si="0"/>
        <v>49527.590112000005</v>
      </c>
      <c r="E19" s="78">
        <f t="shared" si="1"/>
        <v>1227.7568886387919</v>
      </c>
      <c r="F19" s="74">
        <f t="shared" si="2"/>
        <v>4127.2991760000004</v>
      </c>
      <c r="G19" s="78">
        <f t="shared" si="3"/>
        <v>102.31307405323267</v>
      </c>
      <c r="H19" s="74">
        <f t="shared" si="4"/>
        <v>0</v>
      </c>
      <c r="I19" s="78">
        <f t="shared" si="5"/>
        <v>0</v>
      </c>
      <c r="J19" s="74">
        <f t="shared" si="6"/>
        <v>0</v>
      </c>
      <c r="K19" s="78">
        <f t="shared" si="7"/>
        <v>0</v>
      </c>
      <c r="L19" s="95">
        <f t="shared" si="8"/>
        <v>25.064569894736845</v>
      </c>
      <c r="M19" s="96">
        <f t="shared" si="9"/>
        <v>0.62133445781315388</v>
      </c>
      <c r="N19" s="95">
        <f t="shared" si="10"/>
        <v>12.532284947368423</v>
      </c>
      <c r="O19" s="96">
        <f t="shared" si="11"/>
        <v>0.31066722890657694</v>
      </c>
      <c r="P19" s="95">
        <f t="shared" si="12"/>
        <v>5.0129139789473687</v>
      </c>
      <c r="Q19" s="96">
        <f t="shared" si="13"/>
        <v>0.12426689156263077</v>
      </c>
      <c r="R19" s="25">
        <f t="shared" si="14"/>
        <v>25.064569894736849</v>
      </c>
      <c r="S19" s="25">
        <f t="shared" si="15"/>
        <v>0.621334457813154</v>
      </c>
      <c r="T19" s="95">
        <f t="shared" si="16"/>
        <v>23.811341400000003</v>
      </c>
      <c r="U19" s="96">
        <f t="shared" si="17"/>
        <v>0.59026773492249618</v>
      </c>
      <c r="W19" s="50"/>
    </row>
    <row r="20" spans="1:23" x14ac:dyDescent="0.3">
      <c r="A20" s="18">
        <f t="shared" si="18"/>
        <v>12</v>
      </c>
      <c r="B20" s="74">
        <v>36077.79</v>
      </c>
      <c r="C20" s="75"/>
      <c r="D20" s="74">
        <f t="shared" si="0"/>
        <v>49527.590112000005</v>
      </c>
      <c r="E20" s="78">
        <f t="shared" si="1"/>
        <v>1227.7568886387919</v>
      </c>
      <c r="F20" s="74">
        <f t="shared" si="2"/>
        <v>4127.2991760000004</v>
      </c>
      <c r="G20" s="78">
        <f t="shared" si="3"/>
        <v>102.31307405323267</v>
      </c>
      <c r="H20" s="74">
        <f t="shared" si="4"/>
        <v>0</v>
      </c>
      <c r="I20" s="78">
        <f t="shared" si="5"/>
        <v>0</v>
      </c>
      <c r="J20" s="74">
        <f t="shared" si="6"/>
        <v>0</v>
      </c>
      <c r="K20" s="78">
        <f t="shared" si="7"/>
        <v>0</v>
      </c>
      <c r="L20" s="95">
        <f t="shared" si="8"/>
        <v>25.064569894736845</v>
      </c>
      <c r="M20" s="96">
        <f t="shared" si="9"/>
        <v>0.62133445781315388</v>
      </c>
      <c r="N20" s="95">
        <f t="shared" si="10"/>
        <v>12.532284947368423</v>
      </c>
      <c r="O20" s="96">
        <f t="shared" si="11"/>
        <v>0.31066722890657694</v>
      </c>
      <c r="P20" s="95">
        <f t="shared" si="12"/>
        <v>5.0129139789473687</v>
      </c>
      <c r="Q20" s="96">
        <f t="shared" si="13"/>
        <v>0.12426689156263077</v>
      </c>
      <c r="R20" s="25">
        <f t="shared" si="14"/>
        <v>25.064569894736849</v>
      </c>
      <c r="S20" s="25">
        <f t="shared" si="15"/>
        <v>0.621334457813154</v>
      </c>
      <c r="T20" s="95">
        <f t="shared" si="16"/>
        <v>23.811341400000003</v>
      </c>
      <c r="U20" s="96">
        <f t="shared" si="17"/>
        <v>0.59026773492249618</v>
      </c>
      <c r="W20" s="50"/>
    </row>
    <row r="21" spans="1:23" x14ac:dyDescent="0.3">
      <c r="A21" s="18">
        <f t="shared" si="18"/>
        <v>13</v>
      </c>
      <c r="B21" s="74">
        <v>37547.019999999997</v>
      </c>
      <c r="C21" s="75"/>
      <c r="D21" s="74">
        <f t="shared" si="0"/>
        <v>51544.549055999996</v>
      </c>
      <c r="E21" s="78">
        <f t="shared" si="1"/>
        <v>1277.7559948338987</v>
      </c>
      <c r="F21" s="74">
        <f t="shared" si="2"/>
        <v>4295.3790879999997</v>
      </c>
      <c r="G21" s="78">
        <f t="shared" si="3"/>
        <v>106.47966623615824</v>
      </c>
      <c r="H21" s="74">
        <f t="shared" si="4"/>
        <v>0</v>
      </c>
      <c r="I21" s="78">
        <f t="shared" si="5"/>
        <v>0</v>
      </c>
      <c r="J21" s="74">
        <f t="shared" si="6"/>
        <v>0</v>
      </c>
      <c r="K21" s="78">
        <f t="shared" si="7"/>
        <v>0</v>
      </c>
      <c r="L21" s="95">
        <f t="shared" si="8"/>
        <v>26.085298105263156</v>
      </c>
      <c r="M21" s="96">
        <f t="shared" si="9"/>
        <v>0.64663764920743871</v>
      </c>
      <c r="N21" s="95">
        <f t="shared" si="10"/>
        <v>13.042649052631578</v>
      </c>
      <c r="O21" s="96">
        <f t="shared" si="11"/>
        <v>0.32331882460371936</v>
      </c>
      <c r="P21" s="95">
        <f t="shared" si="12"/>
        <v>5.2170596210526314</v>
      </c>
      <c r="Q21" s="96">
        <f t="shared" si="13"/>
        <v>0.12932752984148774</v>
      </c>
      <c r="R21" s="25">
        <f t="shared" si="14"/>
        <v>26.085298105263156</v>
      </c>
      <c r="S21" s="25">
        <f t="shared" si="15"/>
        <v>0.64663764920743871</v>
      </c>
      <c r="T21" s="95">
        <f t="shared" si="16"/>
        <v>24.7810332</v>
      </c>
      <c r="U21" s="96">
        <f t="shared" si="17"/>
        <v>0.61430576674706683</v>
      </c>
      <c r="W21" s="50"/>
    </row>
    <row r="22" spans="1:23" x14ac:dyDescent="0.3">
      <c r="A22" s="18">
        <f t="shared" si="18"/>
        <v>14</v>
      </c>
      <c r="B22" s="74">
        <v>37547.019999999997</v>
      </c>
      <c r="C22" s="75"/>
      <c r="D22" s="74">
        <f t="shared" si="0"/>
        <v>51544.549055999996</v>
      </c>
      <c r="E22" s="78">
        <f t="shared" si="1"/>
        <v>1277.7559948338987</v>
      </c>
      <c r="F22" s="74">
        <f t="shared" si="2"/>
        <v>4295.3790879999997</v>
      </c>
      <c r="G22" s="78">
        <f t="shared" si="3"/>
        <v>106.47966623615824</v>
      </c>
      <c r="H22" s="74">
        <f t="shared" si="4"/>
        <v>0</v>
      </c>
      <c r="I22" s="78">
        <f t="shared" si="5"/>
        <v>0</v>
      </c>
      <c r="J22" s="74">
        <f t="shared" si="6"/>
        <v>0</v>
      </c>
      <c r="K22" s="78">
        <f t="shared" si="7"/>
        <v>0</v>
      </c>
      <c r="L22" s="95">
        <f t="shared" si="8"/>
        <v>26.085298105263156</v>
      </c>
      <c r="M22" s="96">
        <f t="shared" si="9"/>
        <v>0.64663764920743871</v>
      </c>
      <c r="N22" s="95">
        <f t="shared" si="10"/>
        <v>13.042649052631578</v>
      </c>
      <c r="O22" s="96">
        <f t="shared" si="11"/>
        <v>0.32331882460371936</v>
      </c>
      <c r="P22" s="95">
        <f t="shared" si="12"/>
        <v>5.2170596210526314</v>
      </c>
      <c r="Q22" s="96">
        <f t="shared" si="13"/>
        <v>0.12932752984148774</v>
      </c>
      <c r="R22" s="25">
        <f t="shared" si="14"/>
        <v>26.085298105263156</v>
      </c>
      <c r="S22" s="25">
        <f t="shared" si="15"/>
        <v>0.64663764920743871</v>
      </c>
      <c r="T22" s="95">
        <f t="shared" si="16"/>
        <v>24.7810332</v>
      </c>
      <c r="U22" s="96">
        <f t="shared" si="17"/>
        <v>0.61430576674706683</v>
      </c>
      <c r="W22" s="50"/>
    </row>
    <row r="23" spans="1:23" x14ac:dyDescent="0.3">
      <c r="A23" s="18">
        <f t="shared" si="18"/>
        <v>15</v>
      </c>
      <c r="B23" s="74">
        <v>39016.26</v>
      </c>
      <c r="C23" s="75"/>
      <c r="D23" s="74">
        <f t="shared" si="0"/>
        <v>53561.521728000007</v>
      </c>
      <c r="E23" s="78">
        <f t="shared" si="1"/>
        <v>1327.755441337237</v>
      </c>
      <c r="F23" s="74">
        <f t="shared" si="2"/>
        <v>4463.4601439999997</v>
      </c>
      <c r="G23" s="78">
        <f t="shared" si="3"/>
        <v>110.64628677810306</v>
      </c>
      <c r="H23" s="74">
        <f t="shared" si="4"/>
        <v>0</v>
      </c>
      <c r="I23" s="78">
        <f t="shared" si="5"/>
        <v>0</v>
      </c>
      <c r="J23" s="74">
        <f t="shared" si="6"/>
        <v>0</v>
      </c>
      <c r="K23" s="78">
        <f t="shared" si="7"/>
        <v>0</v>
      </c>
      <c r="L23" s="95">
        <f t="shared" si="8"/>
        <v>27.106033263157897</v>
      </c>
      <c r="M23" s="96">
        <f t="shared" si="9"/>
        <v>0.6719410128224883</v>
      </c>
      <c r="N23" s="95">
        <f t="shared" si="10"/>
        <v>13.553016631578949</v>
      </c>
      <c r="O23" s="96">
        <f t="shared" si="11"/>
        <v>0.33597050641124415</v>
      </c>
      <c r="P23" s="95">
        <f t="shared" si="12"/>
        <v>5.4212066526315796</v>
      </c>
      <c r="Q23" s="96">
        <f t="shared" si="13"/>
        <v>0.13438820256449768</v>
      </c>
      <c r="R23" s="25">
        <f t="shared" si="14"/>
        <v>27.106033263157894</v>
      </c>
      <c r="S23" s="25">
        <f t="shared" si="15"/>
        <v>0.67194101282248819</v>
      </c>
      <c r="T23" s="95">
        <f t="shared" si="16"/>
        <v>25.750731600000002</v>
      </c>
      <c r="U23" s="96">
        <f t="shared" si="17"/>
        <v>0.63834396218136391</v>
      </c>
      <c r="W23" s="50"/>
    </row>
    <row r="24" spans="1:23" x14ac:dyDescent="0.3">
      <c r="A24" s="18">
        <f t="shared" si="18"/>
        <v>16</v>
      </c>
      <c r="B24" s="74">
        <v>39016.26</v>
      </c>
      <c r="C24" s="75"/>
      <c r="D24" s="74">
        <f t="shared" si="0"/>
        <v>53561.521728000007</v>
      </c>
      <c r="E24" s="78">
        <f t="shared" si="1"/>
        <v>1327.755441337237</v>
      </c>
      <c r="F24" s="74">
        <f t="shared" si="2"/>
        <v>4463.4601439999997</v>
      </c>
      <c r="G24" s="78">
        <f t="shared" si="3"/>
        <v>110.64628677810306</v>
      </c>
      <c r="H24" s="74">
        <f t="shared" si="4"/>
        <v>0</v>
      </c>
      <c r="I24" s="78">
        <f t="shared" si="5"/>
        <v>0</v>
      </c>
      <c r="J24" s="74">
        <f t="shared" si="6"/>
        <v>0</v>
      </c>
      <c r="K24" s="78">
        <f t="shared" si="7"/>
        <v>0</v>
      </c>
      <c r="L24" s="95">
        <f t="shared" si="8"/>
        <v>27.106033263157897</v>
      </c>
      <c r="M24" s="96">
        <f t="shared" si="9"/>
        <v>0.6719410128224883</v>
      </c>
      <c r="N24" s="95">
        <f t="shared" si="10"/>
        <v>13.553016631578949</v>
      </c>
      <c r="O24" s="96">
        <f t="shared" si="11"/>
        <v>0.33597050641124415</v>
      </c>
      <c r="P24" s="95">
        <f t="shared" si="12"/>
        <v>5.4212066526315796</v>
      </c>
      <c r="Q24" s="96">
        <f t="shared" si="13"/>
        <v>0.13438820256449768</v>
      </c>
      <c r="R24" s="25">
        <f t="shared" si="14"/>
        <v>27.106033263157894</v>
      </c>
      <c r="S24" s="25">
        <f t="shared" si="15"/>
        <v>0.67194101282248819</v>
      </c>
      <c r="T24" s="95">
        <f t="shared" si="16"/>
        <v>25.750731600000002</v>
      </c>
      <c r="U24" s="96">
        <f t="shared" si="17"/>
        <v>0.63834396218136391</v>
      </c>
      <c r="W24" s="50"/>
    </row>
    <row r="25" spans="1:23" x14ac:dyDescent="0.3">
      <c r="A25" s="18">
        <f t="shared" si="18"/>
        <v>17</v>
      </c>
      <c r="B25" s="74">
        <v>40648.74</v>
      </c>
      <c r="C25" s="75"/>
      <c r="D25" s="74">
        <f t="shared" si="0"/>
        <v>55802.590272000001</v>
      </c>
      <c r="E25" s="78">
        <f t="shared" si="1"/>
        <v>1383.310079400296</v>
      </c>
      <c r="F25" s="74">
        <f t="shared" si="2"/>
        <v>4650.2158559999998</v>
      </c>
      <c r="G25" s="78">
        <f t="shared" si="3"/>
        <v>115.27583995002466</v>
      </c>
      <c r="H25" s="74">
        <f t="shared" si="4"/>
        <v>0</v>
      </c>
      <c r="I25" s="78">
        <f t="shared" si="5"/>
        <v>0</v>
      </c>
      <c r="J25" s="74">
        <f t="shared" si="6"/>
        <v>0</v>
      </c>
      <c r="K25" s="78">
        <f t="shared" si="7"/>
        <v>0</v>
      </c>
      <c r="L25" s="95">
        <f t="shared" si="8"/>
        <v>28.240177263157896</v>
      </c>
      <c r="M25" s="96">
        <f t="shared" si="9"/>
        <v>0.70005570819853036</v>
      </c>
      <c r="N25" s="95">
        <f t="shared" si="10"/>
        <v>14.120088631578948</v>
      </c>
      <c r="O25" s="96">
        <f t="shared" si="11"/>
        <v>0.35002785409926518</v>
      </c>
      <c r="P25" s="95">
        <f t="shared" si="12"/>
        <v>5.6480354526315795</v>
      </c>
      <c r="Q25" s="96">
        <f t="shared" si="13"/>
        <v>0.14001114163970607</v>
      </c>
      <c r="R25" s="25">
        <f t="shared" si="14"/>
        <v>28.240177263157893</v>
      </c>
      <c r="S25" s="25">
        <f t="shared" si="15"/>
        <v>0.70005570819853036</v>
      </c>
      <c r="T25" s="95">
        <f t="shared" si="16"/>
        <v>26.828168399999999</v>
      </c>
      <c r="U25" s="96">
        <f t="shared" si="17"/>
        <v>0.66505292278860384</v>
      </c>
      <c r="W25" s="50"/>
    </row>
    <row r="26" spans="1:23" x14ac:dyDescent="0.3">
      <c r="A26" s="18">
        <f t="shared" si="18"/>
        <v>18</v>
      </c>
      <c r="B26" s="74">
        <v>40648.74</v>
      </c>
      <c r="C26" s="75"/>
      <c r="D26" s="74">
        <f t="shared" si="0"/>
        <v>55802.590272000001</v>
      </c>
      <c r="E26" s="78">
        <f t="shared" si="1"/>
        <v>1383.310079400296</v>
      </c>
      <c r="F26" s="74">
        <f t="shared" si="2"/>
        <v>4650.2158559999998</v>
      </c>
      <c r="G26" s="78">
        <f t="shared" si="3"/>
        <v>115.27583995002466</v>
      </c>
      <c r="H26" s="74">
        <f t="shared" si="4"/>
        <v>0</v>
      </c>
      <c r="I26" s="78">
        <f t="shared" si="5"/>
        <v>0</v>
      </c>
      <c r="J26" s="74">
        <f t="shared" si="6"/>
        <v>0</v>
      </c>
      <c r="K26" s="78">
        <f t="shared" si="7"/>
        <v>0</v>
      </c>
      <c r="L26" s="95">
        <f t="shared" si="8"/>
        <v>28.240177263157896</v>
      </c>
      <c r="M26" s="96">
        <f t="shared" si="9"/>
        <v>0.70005570819853036</v>
      </c>
      <c r="N26" s="95">
        <f t="shared" si="10"/>
        <v>14.120088631578948</v>
      </c>
      <c r="O26" s="96">
        <f t="shared" si="11"/>
        <v>0.35002785409926518</v>
      </c>
      <c r="P26" s="95">
        <f t="shared" si="12"/>
        <v>5.6480354526315795</v>
      </c>
      <c r="Q26" s="96">
        <f t="shared" si="13"/>
        <v>0.14001114163970607</v>
      </c>
      <c r="R26" s="25">
        <f t="shared" si="14"/>
        <v>28.240177263157893</v>
      </c>
      <c r="S26" s="25">
        <f t="shared" si="15"/>
        <v>0.70005570819853036</v>
      </c>
      <c r="T26" s="95">
        <f t="shared" si="16"/>
        <v>26.828168399999999</v>
      </c>
      <c r="U26" s="96">
        <f t="shared" si="17"/>
        <v>0.66505292278860384</v>
      </c>
      <c r="W26" s="50"/>
    </row>
    <row r="27" spans="1:23" x14ac:dyDescent="0.3">
      <c r="A27" s="18">
        <f t="shared" si="18"/>
        <v>19</v>
      </c>
      <c r="B27" s="74">
        <v>40648.74</v>
      </c>
      <c r="C27" s="75"/>
      <c r="D27" s="74">
        <f t="shared" si="0"/>
        <v>55802.590272000001</v>
      </c>
      <c r="E27" s="78">
        <f t="shared" si="1"/>
        <v>1383.310079400296</v>
      </c>
      <c r="F27" s="74">
        <f t="shared" si="2"/>
        <v>4650.2158559999998</v>
      </c>
      <c r="G27" s="78">
        <f t="shared" si="3"/>
        <v>115.27583995002466</v>
      </c>
      <c r="H27" s="74">
        <f t="shared" si="4"/>
        <v>0</v>
      </c>
      <c r="I27" s="78">
        <f t="shared" si="5"/>
        <v>0</v>
      </c>
      <c r="J27" s="74">
        <f t="shared" si="6"/>
        <v>0</v>
      </c>
      <c r="K27" s="78">
        <f t="shared" si="7"/>
        <v>0</v>
      </c>
      <c r="L27" s="95">
        <f t="shared" si="8"/>
        <v>28.240177263157896</v>
      </c>
      <c r="M27" s="96">
        <f t="shared" si="9"/>
        <v>0.70005570819853036</v>
      </c>
      <c r="N27" s="95">
        <f t="shared" si="10"/>
        <v>14.120088631578948</v>
      </c>
      <c r="O27" s="96">
        <f t="shared" si="11"/>
        <v>0.35002785409926518</v>
      </c>
      <c r="P27" s="95">
        <f t="shared" si="12"/>
        <v>5.6480354526315795</v>
      </c>
      <c r="Q27" s="96">
        <f t="shared" si="13"/>
        <v>0.14001114163970607</v>
      </c>
      <c r="R27" s="25">
        <f t="shared" si="14"/>
        <v>28.240177263157893</v>
      </c>
      <c r="S27" s="25">
        <f t="shared" si="15"/>
        <v>0.70005570819853036</v>
      </c>
      <c r="T27" s="95">
        <f t="shared" si="16"/>
        <v>26.828168399999999</v>
      </c>
      <c r="U27" s="96">
        <f t="shared" si="17"/>
        <v>0.66505292278860384</v>
      </c>
      <c r="W27" s="50"/>
    </row>
    <row r="28" spans="1:23" x14ac:dyDescent="0.3">
      <c r="A28" s="18">
        <f t="shared" si="18"/>
        <v>20</v>
      </c>
      <c r="B28" s="74">
        <v>42117.95</v>
      </c>
      <c r="C28" s="75"/>
      <c r="D28" s="74">
        <f t="shared" si="0"/>
        <v>57819.521759999996</v>
      </c>
      <c r="E28" s="78">
        <f t="shared" si="1"/>
        <v>1433.3085049789413</v>
      </c>
      <c r="F28" s="74">
        <f t="shared" si="2"/>
        <v>4818.2934799999994</v>
      </c>
      <c r="G28" s="78">
        <f t="shared" si="3"/>
        <v>119.44237541491177</v>
      </c>
      <c r="H28" s="74">
        <f t="shared" si="4"/>
        <v>0</v>
      </c>
      <c r="I28" s="78">
        <f t="shared" si="5"/>
        <v>0</v>
      </c>
      <c r="J28" s="74">
        <f t="shared" si="6"/>
        <v>0</v>
      </c>
      <c r="K28" s="78">
        <f t="shared" si="7"/>
        <v>0</v>
      </c>
      <c r="L28" s="95">
        <f t="shared" si="8"/>
        <v>29.260891578947366</v>
      </c>
      <c r="M28" s="96">
        <f t="shared" si="9"/>
        <v>0.72535855515128611</v>
      </c>
      <c r="N28" s="95">
        <f t="shared" si="10"/>
        <v>14.630445789473683</v>
      </c>
      <c r="O28" s="96">
        <f t="shared" si="11"/>
        <v>0.36267927757564306</v>
      </c>
      <c r="P28" s="95">
        <f t="shared" si="12"/>
        <v>5.8521783157894731</v>
      </c>
      <c r="Q28" s="96">
        <f t="shared" si="13"/>
        <v>0.14507171103025721</v>
      </c>
      <c r="R28" s="25">
        <f t="shared" si="14"/>
        <v>29.260891578947366</v>
      </c>
      <c r="S28" s="25">
        <f t="shared" si="15"/>
        <v>0.72535855515128611</v>
      </c>
      <c r="T28" s="95">
        <f t="shared" si="16"/>
        <v>27.797846999999997</v>
      </c>
      <c r="U28" s="96">
        <f t="shared" si="17"/>
        <v>0.68909062739372173</v>
      </c>
      <c r="W28" s="50"/>
    </row>
    <row r="29" spans="1:23" x14ac:dyDescent="0.3">
      <c r="A29" s="18">
        <f t="shared" si="18"/>
        <v>21</v>
      </c>
      <c r="B29" s="74">
        <v>42117.95</v>
      </c>
      <c r="C29" s="75"/>
      <c r="D29" s="74">
        <f t="shared" si="0"/>
        <v>57819.521759999996</v>
      </c>
      <c r="E29" s="78">
        <f t="shared" si="1"/>
        <v>1433.3085049789413</v>
      </c>
      <c r="F29" s="74">
        <f t="shared" si="2"/>
        <v>4818.2934799999994</v>
      </c>
      <c r="G29" s="78">
        <f t="shared" si="3"/>
        <v>119.44237541491177</v>
      </c>
      <c r="H29" s="74">
        <f t="shared" si="4"/>
        <v>0</v>
      </c>
      <c r="I29" s="78">
        <f t="shared" si="5"/>
        <v>0</v>
      </c>
      <c r="J29" s="74">
        <f t="shared" si="6"/>
        <v>0</v>
      </c>
      <c r="K29" s="78">
        <f t="shared" si="7"/>
        <v>0</v>
      </c>
      <c r="L29" s="95">
        <f t="shared" si="8"/>
        <v>29.260891578947366</v>
      </c>
      <c r="M29" s="96">
        <f t="shared" si="9"/>
        <v>0.72535855515128611</v>
      </c>
      <c r="N29" s="95">
        <f t="shared" si="10"/>
        <v>14.630445789473683</v>
      </c>
      <c r="O29" s="96">
        <f t="shared" si="11"/>
        <v>0.36267927757564306</v>
      </c>
      <c r="P29" s="95">
        <f t="shared" si="12"/>
        <v>5.8521783157894731</v>
      </c>
      <c r="Q29" s="96">
        <f t="shared" si="13"/>
        <v>0.14507171103025721</v>
      </c>
      <c r="R29" s="25">
        <f t="shared" si="14"/>
        <v>29.260891578947366</v>
      </c>
      <c r="S29" s="25">
        <f t="shared" si="15"/>
        <v>0.72535855515128611</v>
      </c>
      <c r="T29" s="95">
        <f t="shared" si="16"/>
        <v>27.797846999999997</v>
      </c>
      <c r="U29" s="96">
        <f t="shared" si="17"/>
        <v>0.68909062739372173</v>
      </c>
      <c r="W29" s="50"/>
    </row>
    <row r="30" spans="1:23" x14ac:dyDescent="0.3">
      <c r="A30" s="18">
        <f t="shared" si="18"/>
        <v>22</v>
      </c>
      <c r="B30" s="74">
        <v>43750.42</v>
      </c>
      <c r="C30" s="75"/>
      <c r="D30" s="74">
        <f t="shared" si="0"/>
        <v>60060.576575999999</v>
      </c>
      <c r="E30" s="78">
        <f t="shared" si="1"/>
        <v>1488.8628027337697</v>
      </c>
      <c r="F30" s="74">
        <f t="shared" si="2"/>
        <v>5005.0480479999997</v>
      </c>
      <c r="G30" s="78">
        <f t="shared" si="3"/>
        <v>124.07190022781414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30.395028631578946</v>
      </c>
      <c r="M30" s="96">
        <f t="shared" si="9"/>
        <v>0.75347307830656363</v>
      </c>
      <c r="N30" s="95">
        <f t="shared" si="10"/>
        <v>15.197514315789473</v>
      </c>
      <c r="O30" s="96">
        <f t="shared" si="11"/>
        <v>0.37673653915328181</v>
      </c>
      <c r="P30" s="95">
        <f t="shared" si="12"/>
        <v>6.0790057263157893</v>
      </c>
      <c r="Q30" s="96">
        <f t="shared" si="13"/>
        <v>0.15069461566131273</v>
      </c>
      <c r="R30" s="25">
        <f t="shared" si="14"/>
        <v>30.395028631578946</v>
      </c>
      <c r="S30" s="25">
        <f t="shared" si="15"/>
        <v>0.75347307830656363</v>
      </c>
      <c r="T30" s="95">
        <f t="shared" si="16"/>
        <v>28.875277199999999</v>
      </c>
      <c r="U30" s="96">
        <f t="shared" si="17"/>
        <v>0.71579942439123545</v>
      </c>
      <c r="W30" s="50"/>
    </row>
    <row r="31" spans="1:23" x14ac:dyDescent="0.3">
      <c r="A31" s="18">
        <f t="shared" si="18"/>
        <v>23</v>
      </c>
      <c r="B31" s="74">
        <v>45382.93</v>
      </c>
      <c r="C31" s="75"/>
      <c r="D31" s="74">
        <f t="shared" si="0"/>
        <v>62301.686304000003</v>
      </c>
      <c r="E31" s="78">
        <f t="shared" si="1"/>
        <v>1544.4184617215215</v>
      </c>
      <c r="F31" s="74">
        <f t="shared" si="2"/>
        <v>5191.8071920000002</v>
      </c>
      <c r="G31" s="78">
        <f t="shared" si="3"/>
        <v>128.70153847679344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31.529193473684213</v>
      </c>
      <c r="M31" s="96">
        <f t="shared" si="9"/>
        <v>0.78158829034489952</v>
      </c>
      <c r="N31" s="95">
        <f t="shared" si="10"/>
        <v>15.764596736842106</v>
      </c>
      <c r="O31" s="96">
        <f t="shared" si="11"/>
        <v>0.39079414517244976</v>
      </c>
      <c r="P31" s="95">
        <f t="shared" si="12"/>
        <v>6.3058386947368428</v>
      </c>
      <c r="Q31" s="96">
        <f t="shared" si="13"/>
        <v>0.1563176580689799</v>
      </c>
      <c r="R31" s="25">
        <f t="shared" si="14"/>
        <v>31.529193473684213</v>
      </c>
      <c r="S31" s="25">
        <f t="shared" si="15"/>
        <v>0.78158829034489952</v>
      </c>
      <c r="T31" s="95">
        <f t="shared" si="16"/>
        <v>29.952733800000001</v>
      </c>
      <c r="U31" s="96">
        <f t="shared" si="17"/>
        <v>0.74250887582765457</v>
      </c>
      <c r="W31" s="50"/>
    </row>
    <row r="32" spans="1:23" x14ac:dyDescent="0.3">
      <c r="A32" s="18">
        <f t="shared" si="18"/>
        <v>24</v>
      </c>
      <c r="B32" s="74">
        <v>46688.9</v>
      </c>
      <c r="C32" s="75"/>
      <c r="D32" s="74">
        <f t="shared" si="0"/>
        <v>64094.521920000007</v>
      </c>
      <c r="E32" s="78">
        <f t="shared" si="1"/>
        <v>1588.8616957404456</v>
      </c>
      <c r="F32" s="74">
        <f t="shared" si="2"/>
        <v>5341.2101600000005</v>
      </c>
      <c r="G32" s="78">
        <f t="shared" si="3"/>
        <v>132.4051413117038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32.436498947368428</v>
      </c>
      <c r="M32" s="96">
        <f t="shared" si="9"/>
        <v>0.80407980553666292</v>
      </c>
      <c r="N32" s="95">
        <f t="shared" si="10"/>
        <v>16.218249473684214</v>
      </c>
      <c r="O32" s="96">
        <f t="shared" si="11"/>
        <v>0.40203990276833146</v>
      </c>
      <c r="P32" s="95">
        <f t="shared" si="12"/>
        <v>6.4872997894736857</v>
      </c>
      <c r="Q32" s="96">
        <f t="shared" si="13"/>
        <v>0.16081596110733259</v>
      </c>
      <c r="R32" s="25">
        <f t="shared" si="14"/>
        <v>32.43649894736842</v>
      </c>
      <c r="S32" s="25">
        <f t="shared" si="15"/>
        <v>0.8040798055366627</v>
      </c>
      <c r="T32" s="95">
        <f t="shared" si="16"/>
        <v>30.814674000000004</v>
      </c>
      <c r="U32" s="96">
        <f t="shared" si="17"/>
        <v>0.76387581525982973</v>
      </c>
      <c r="W32" s="50"/>
    </row>
    <row r="33" spans="1:23" x14ac:dyDescent="0.3">
      <c r="A33" s="18">
        <f t="shared" si="18"/>
        <v>25</v>
      </c>
      <c r="B33" s="74">
        <v>46688.9</v>
      </c>
      <c r="C33" s="75"/>
      <c r="D33" s="74">
        <f t="shared" si="0"/>
        <v>64094.521920000007</v>
      </c>
      <c r="E33" s="78">
        <f t="shared" si="1"/>
        <v>1588.8616957404456</v>
      </c>
      <c r="F33" s="74">
        <f t="shared" si="2"/>
        <v>5341.2101600000005</v>
      </c>
      <c r="G33" s="78">
        <f t="shared" si="3"/>
        <v>132.4051413117038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32.436498947368428</v>
      </c>
      <c r="M33" s="96">
        <f t="shared" si="9"/>
        <v>0.80407980553666292</v>
      </c>
      <c r="N33" s="95">
        <f t="shared" si="10"/>
        <v>16.218249473684214</v>
      </c>
      <c r="O33" s="96">
        <f t="shared" si="11"/>
        <v>0.40203990276833146</v>
      </c>
      <c r="P33" s="95">
        <f t="shared" si="12"/>
        <v>6.4872997894736857</v>
      </c>
      <c r="Q33" s="96">
        <f t="shared" si="13"/>
        <v>0.16081596110733259</v>
      </c>
      <c r="R33" s="25">
        <f t="shared" si="14"/>
        <v>32.43649894736842</v>
      </c>
      <c r="S33" s="25">
        <f t="shared" si="15"/>
        <v>0.8040798055366627</v>
      </c>
      <c r="T33" s="95">
        <f t="shared" si="16"/>
        <v>30.814674000000004</v>
      </c>
      <c r="U33" s="96">
        <f t="shared" si="17"/>
        <v>0.76387581525982973</v>
      </c>
      <c r="W33" s="50"/>
    </row>
    <row r="34" spans="1:23" x14ac:dyDescent="0.3">
      <c r="A34" s="18">
        <f t="shared" si="18"/>
        <v>26</v>
      </c>
      <c r="B34" s="74">
        <v>46688.9</v>
      </c>
      <c r="C34" s="75"/>
      <c r="D34" s="74">
        <f t="shared" si="0"/>
        <v>64094.521920000007</v>
      </c>
      <c r="E34" s="78">
        <f t="shared" si="1"/>
        <v>1588.8616957404456</v>
      </c>
      <c r="F34" s="74">
        <f t="shared" si="2"/>
        <v>5341.2101600000005</v>
      </c>
      <c r="G34" s="78">
        <f t="shared" si="3"/>
        <v>132.4051413117038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32.436498947368428</v>
      </c>
      <c r="M34" s="96">
        <f t="shared" si="9"/>
        <v>0.80407980553666292</v>
      </c>
      <c r="N34" s="95">
        <f t="shared" si="10"/>
        <v>16.218249473684214</v>
      </c>
      <c r="O34" s="96">
        <f t="shared" si="11"/>
        <v>0.40203990276833146</v>
      </c>
      <c r="P34" s="95">
        <f t="shared" si="12"/>
        <v>6.4872997894736857</v>
      </c>
      <c r="Q34" s="96">
        <f t="shared" si="13"/>
        <v>0.16081596110733259</v>
      </c>
      <c r="R34" s="25">
        <f t="shared" si="14"/>
        <v>32.43649894736842</v>
      </c>
      <c r="S34" s="25">
        <f t="shared" si="15"/>
        <v>0.8040798055366627</v>
      </c>
      <c r="T34" s="95">
        <f t="shared" si="16"/>
        <v>30.814674000000004</v>
      </c>
      <c r="U34" s="96">
        <f t="shared" si="17"/>
        <v>0.76387581525982973</v>
      </c>
      <c r="W34" s="50"/>
    </row>
    <row r="35" spans="1:23" x14ac:dyDescent="0.3">
      <c r="A35" s="18">
        <f t="shared" si="18"/>
        <v>27</v>
      </c>
      <c r="B35" s="74">
        <v>46688.9</v>
      </c>
      <c r="C35" s="75"/>
      <c r="D35" s="74">
        <f t="shared" si="0"/>
        <v>64094.521920000007</v>
      </c>
      <c r="E35" s="78">
        <f t="shared" si="1"/>
        <v>1588.8616957404456</v>
      </c>
      <c r="F35" s="74">
        <f t="shared" si="2"/>
        <v>5341.2101600000005</v>
      </c>
      <c r="G35" s="78">
        <f t="shared" si="3"/>
        <v>132.4051413117038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32.436498947368428</v>
      </c>
      <c r="M35" s="96">
        <f t="shared" si="9"/>
        <v>0.80407980553666292</v>
      </c>
      <c r="N35" s="95">
        <f t="shared" si="10"/>
        <v>16.218249473684214</v>
      </c>
      <c r="O35" s="96">
        <f t="shared" si="11"/>
        <v>0.40203990276833146</v>
      </c>
      <c r="P35" s="95">
        <f t="shared" si="12"/>
        <v>6.4872997894736857</v>
      </c>
      <c r="Q35" s="96">
        <f t="shared" si="13"/>
        <v>0.16081596110733259</v>
      </c>
      <c r="R35" s="25">
        <f t="shared" si="14"/>
        <v>32.43649894736842</v>
      </c>
      <c r="S35" s="25">
        <f t="shared" si="15"/>
        <v>0.8040798055366627</v>
      </c>
      <c r="T35" s="95">
        <f t="shared" si="16"/>
        <v>30.814674000000004</v>
      </c>
      <c r="U35" s="96">
        <f t="shared" si="17"/>
        <v>0.76387581525982973</v>
      </c>
      <c r="W35" s="50"/>
    </row>
    <row r="36" spans="1:23" x14ac:dyDescent="0.3">
      <c r="A36" s="26"/>
      <c r="B36" s="76"/>
      <c r="C36" s="77"/>
      <c r="D36" s="76"/>
      <c r="E36" s="77"/>
      <c r="F36" s="76"/>
      <c r="G36" s="77"/>
      <c r="H36" s="76"/>
      <c r="I36" s="77"/>
      <c r="J36" s="76"/>
      <c r="K36" s="77"/>
      <c r="L36" s="76"/>
      <c r="M36" s="77"/>
      <c r="N36" s="76"/>
      <c r="O36" s="77"/>
      <c r="P36" s="76"/>
      <c r="Q36" s="77"/>
      <c r="R36" s="26"/>
      <c r="S36" s="26"/>
      <c r="T36" s="76"/>
      <c r="U36" s="77"/>
    </row>
  </sheetData>
  <dataConsolidate/>
  <mergeCells count="286">
    <mergeCell ref="T36:U36"/>
    <mergeCell ref="T29:U29"/>
    <mergeCell ref="T30:U30"/>
    <mergeCell ref="T31:U31"/>
    <mergeCell ref="T32:U32"/>
    <mergeCell ref="T23:U23"/>
    <mergeCell ref="T24:U24"/>
    <mergeCell ref="T14:U14"/>
    <mergeCell ref="T15:U15"/>
    <mergeCell ref="T16:U16"/>
    <mergeCell ref="T17:U17"/>
    <mergeCell ref="T18:U18"/>
    <mergeCell ref="T19:U19"/>
    <mergeCell ref="T33:U33"/>
    <mergeCell ref="T34:U34"/>
    <mergeCell ref="T35:U35"/>
    <mergeCell ref="T25:U25"/>
    <mergeCell ref="T26:U26"/>
    <mergeCell ref="T27:U27"/>
    <mergeCell ref="T28:U28"/>
    <mergeCell ref="T20:U20"/>
    <mergeCell ref="T21:U21"/>
    <mergeCell ref="T22:U22"/>
    <mergeCell ref="T8:U8"/>
    <mergeCell ref="T9:U9"/>
    <mergeCell ref="T10:U10"/>
    <mergeCell ref="T11:U11"/>
    <mergeCell ref="T12:U12"/>
    <mergeCell ref="T13:U13"/>
    <mergeCell ref="P27:Q27"/>
    <mergeCell ref="P28:Q28"/>
    <mergeCell ref="P29:Q29"/>
    <mergeCell ref="P21:Q21"/>
    <mergeCell ref="P22:Q22"/>
    <mergeCell ref="P23:Q23"/>
    <mergeCell ref="P24:Q24"/>
    <mergeCell ref="P25:Q25"/>
    <mergeCell ref="P26:Q26"/>
    <mergeCell ref="P15:Q15"/>
    <mergeCell ref="P16:Q16"/>
    <mergeCell ref="N36:O36"/>
    <mergeCell ref="P8:Q8"/>
    <mergeCell ref="P9:Q9"/>
    <mergeCell ref="P10:Q10"/>
    <mergeCell ref="P11:Q11"/>
    <mergeCell ref="P12:Q12"/>
    <mergeCell ref="P13:Q13"/>
    <mergeCell ref="P14:Q14"/>
    <mergeCell ref="N28:O28"/>
    <mergeCell ref="N29:O29"/>
    <mergeCell ref="N30:O30"/>
    <mergeCell ref="N31:O31"/>
    <mergeCell ref="N32:O32"/>
    <mergeCell ref="N33:O33"/>
    <mergeCell ref="N22:O22"/>
    <mergeCell ref="N23:O23"/>
    <mergeCell ref="N24:O24"/>
    <mergeCell ref="N25:O25"/>
    <mergeCell ref="P33:Q33"/>
    <mergeCell ref="P34:Q34"/>
    <mergeCell ref="P35:Q35"/>
    <mergeCell ref="P36:Q36"/>
    <mergeCell ref="P30:Q30"/>
    <mergeCell ref="P31:Q31"/>
    <mergeCell ref="L35:M35"/>
    <mergeCell ref="L20:M20"/>
    <mergeCell ref="L21:M21"/>
    <mergeCell ref="L22:M22"/>
    <mergeCell ref="P17:Q17"/>
    <mergeCell ref="P18:Q18"/>
    <mergeCell ref="P19:Q19"/>
    <mergeCell ref="P20:Q20"/>
    <mergeCell ref="N34:O34"/>
    <mergeCell ref="N35:O35"/>
    <mergeCell ref="P32:Q32"/>
    <mergeCell ref="L18:M18"/>
    <mergeCell ref="L19:M19"/>
    <mergeCell ref="N26:O26"/>
    <mergeCell ref="N27:O27"/>
    <mergeCell ref="L33:M33"/>
    <mergeCell ref="L34:M34"/>
    <mergeCell ref="N16:O16"/>
    <mergeCell ref="N17:O17"/>
    <mergeCell ref="N18:O18"/>
    <mergeCell ref="N19:O19"/>
    <mergeCell ref="N20:O20"/>
    <mergeCell ref="N21:O21"/>
    <mergeCell ref="L30:M30"/>
    <mergeCell ref="L31:M31"/>
    <mergeCell ref="L32:M32"/>
    <mergeCell ref="L23:M23"/>
    <mergeCell ref="L24:M24"/>
    <mergeCell ref="L25:M25"/>
    <mergeCell ref="L26:M26"/>
    <mergeCell ref="L27:M27"/>
    <mergeCell ref="L28:M28"/>
    <mergeCell ref="J34:K34"/>
    <mergeCell ref="J35:K35"/>
    <mergeCell ref="J36:K36"/>
    <mergeCell ref="L8:M8"/>
    <mergeCell ref="L11:M11"/>
    <mergeCell ref="L12:M12"/>
    <mergeCell ref="L13:M13"/>
    <mergeCell ref="L14:M14"/>
    <mergeCell ref="L15:M15"/>
    <mergeCell ref="L16:M16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L36:M36"/>
    <mergeCell ref="L29:M29"/>
    <mergeCell ref="H35:I35"/>
    <mergeCell ref="H36:I36"/>
    <mergeCell ref="J14:K14"/>
    <mergeCell ref="J15:K15"/>
    <mergeCell ref="J16:K16"/>
    <mergeCell ref="J17:K17"/>
    <mergeCell ref="J18:K18"/>
    <mergeCell ref="J19:K19"/>
    <mergeCell ref="J20:K20"/>
    <mergeCell ref="J21:K21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F16:G16"/>
    <mergeCell ref="H19:I19"/>
    <mergeCell ref="H20:I20"/>
    <mergeCell ref="H21:I21"/>
    <mergeCell ref="H22:I22"/>
    <mergeCell ref="T7:U7"/>
    <mergeCell ref="H14:I14"/>
    <mergeCell ref="H15:I15"/>
    <mergeCell ref="H16:I16"/>
    <mergeCell ref="J8:K8"/>
    <mergeCell ref="J9:K9"/>
    <mergeCell ref="J10:K10"/>
    <mergeCell ref="J11:K11"/>
    <mergeCell ref="J12:K12"/>
    <mergeCell ref="J13:K13"/>
    <mergeCell ref="N8:O8"/>
    <mergeCell ref="N9:O9"/>
    <mergeCell ref="N10:O10"/>
    <mergeCell ref="N11:O11"/>
    <mergeCell ref="N12:O12"/>
    <mergeCell ref="N13:O13"/>
    <mergeCell ref="N14:O14"/>
    <mergeCell ref="N15:O15"/>
    <mergeCell ref="L17:M17"/>
    <mergeCell ref="L9:M9"/>
    <mergeCell ref="F33:G33"/>
    <mergeCell ref="F34:G34"/>
    <mergeCell ref="F35:G35"/>
    <mergeCell ref="F36:G36"/>
    <mergeCell ref="F7:G7"/>
    <mergeCell ref="H7:I7"/>
    <mergeCell ref="H8:I8"/>
    <mergeCell ref="H9:I9"/>
    <mergeCell ref="H10:I10"/>
    <mergeCell ref="H11:I11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T5:U5"/>
    <mergeCell ref="H4:I4"/>
    <mergeCell ref="J4:K4"/>
    <mergeCell ref="J5:K5"/>
    <mergeCell ref="L5:Q5"/>
    <mergeCell ref="J6:K6"/>
    <mergeCell ref="L7:M7"/>
    <mergeCell ref="N7:O7"/>
    <mergeCell ref="D29:E29"/>
    <mergeCell ref="D17:E17"/>
    <mergeCell ref="D18:E18"/>
    <mergeCell ref="F17:G17"/>
    <mergeCell ref="F18:G18"/>
    <mergeCell ref="F19:G19"/>
    <mergeCell ref="F20:G20"/>
    <mergeCell ref="P7:Q7"/>
    <mergeCell ref="J7:K7"/>
    <mergeCell ref="F11:G11"/>
    <mergeCell ref="F12:G12"/>
    <mergeCell ref="F13:G13"/>
    <mergeCell ref="F14:G14"/>
    <mergeCell ref="H12:I12"/>
    <mergeCell ref="H13:I13"/>
    <mergeCell ref="L10:M10"/>
    <mergeCell ref="D22:E22"/>
    <mergeCell ref="B36:C3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B26:C26"/>
    <mergeCell ref="B27:C27"/>
    <mergeCell ref="B20:C20"/>
    <mergeCell ref="B21:C21"/>
    <mergeCell ref="B22:C22"/>
    <mergeCell ref="B23:C23"/>
    <mergeCell ref="B24:C24"/>
    <mergeCell ref="B13:C13"/>
    <mergeCell ref="B14:C14"/>
    <mergeCell ref="B15:C15"/>
    <mergeCell ref="D35:E35"/>
    <mergeCell ref="D36:E36"/>
    <mergeCell ref="D30:E30"/>
    <mergeCell ref="B35:C35"/>
    <mergeCell ref="B28:C28"/>
    <mergeCell ref="B29:C29"/>
    <mergeCell ref="B30:C30"/>
    <mergeCell ref="B31:C31"/>
    <mergeCell ref="B32:C32"/>
    <mergeCell ref="B10:C10"/>
    <mergeCell ref="F8:G8"/>
    <mergeCell ref="F9:G9"/>
    <mergeCell ref="F10:G10"/>
    <mergeCell ref="B8:C8"/>
    <mergeCell ref="B9:C9"/>
    <mergeCell ref="B16:C16"/>
    <mergeCell ref="B11:C11"/>
    <mergeCell ref="B25:C25"/>
    <mergeCell ref="B12:C12"/>
    <mergeCell ref="B17:C17"/>
    <mergeCell ref="B18:C18"/>
    <mergeCell ref="B19:C19"/>
    <mergeCell ref="B33:C33"/>
    <mergeCell ref="B34:C34"/>
    <mergeCell ref="D19:E19"/>
    <mergeCell ref="D20:E20"/>
    <mergeCell ref="D21:E21"/>
    <mergeCell ref="L4:Q4"/>
    <mergeCell ref="B4:E4"/>
    <mergeCell ref="B6:C6"/>
    <mergeCell ref="P6:Q6"/>
    <mergeCell ref="F5:G5"/>
    <mergeCell ref="H5:I5"/>
    <mergeCell ref="D7:E7"/>
    <mergeCell ref="B5:C5"/>
    <mergeCell ref="D5:E5"/>
    <mergeCell ref="D6:E6"/>
    <mergeCell ref="B7:C7"/>
    <mergeCell ref="H6:I6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="75" zoomScaleNormal="75" workbookViewId="0">
      <selection activeCell="F24" sqref="F24:G24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1" style="1" customWidth="1"/>
    <col min="24" max="16384" width="8.85546875" style="1"/>
  </cols>
  <sheetData>
    <row r="1" spans="1:23" ht="16.5" x14ac:dyDescent="0.3">
      <c r="A1" s="5" t="s">
        <v>88</v>
      </c>
      <c r="B1" s="5" t="s">
        <v>1</v>
      </c>
      <c r="C1" s="5"/>
      <c r="D1" s="5"/>
      <c r="E1" s="37" t="s">
        <v>162</v>
      </c>
      <c r="F1" s="48" t="s">
        <v>163</v>
      </c>
      <c r="G1" s="5"/>
      <c r="H1" s="5"/>
      <c r="N1" s="47" t="str">
        <f>Voorblad!G24</f>
        <v>1 april 2020</v>
      </c>
      <c r="Q1" s="8" t="s">
        <v>87</v>
      </c>
    </row>
    <row r="2" spans="1:23" x14ac:dyDescent="0.3">
      <c r="A2" s="8"/>
      <c r="T2" s="1" t="s">
        <v>6</v>
      </c>
      <c r="U2" s="13">
        <f>Voorblad!D2</f>
        <v>1.3728</v>
      </c>
    </row>
    <row r="3" spans="1:23" ht="17.25" x14ac:dyDescent="0.35">
      <c r="A3" s="5"/>
      <c r="B3" s="5"/>
      <c r="C3" s="5"/>
      <c r="D3" s="5"/>
      <c r="E3" s="10"/>
      <c r="F3" s="11"/>
      <c r="G3" s="5"/>
      <c r="H3" s="5"/>
      <c r="Q3" s="8"/>
      <c r="U3" s="13"/>
    </row>
    <row r="4" spans="1:23" x14ac:dyDescent="0.3">
      <c r="A4" s="14"/>
      <c r="B4" s="83" t="s">
        <v>7</v>
      </c>
      <c r="C4" s="91"/>
      <c r="D4" s="91"/>
      <c r="E4" s="84"/>
      <c r="F4" s="15" t="s">
        <v>8</v>
      </c>
      <c r="G4" s="16"/>
      <c r="H4" s="83" t="s">
        <v>9</v>
      </c>
      <c r="I4" s="86"/>
      <c r="J4" s="83" t="s">
        <v>10</v>
      </c>
      <c r="K4" s="84"/>
      <c r="L4" s="83" t="s">
        <v>11</v>
      </c>
      <c r="M4" s="91"/>
      <c r="N4" s="91"/>
      <c r="O4" s="91"/>
      <c r="P4" s="91"/>
      <c r="Q4" s="84"/>
      <c r="R4" s="17" t="s">
        <v>12</v>
      </c>
      <c r="S4" s="17"/>
      <c r="T4" s="17"/>
      <c r="U4" s="16"/>
    </row>
    <row r="5" spans="1:23" x14ac:dyDescent="0.3">
      <c r="A5" s="18"/>
      <c r="B5" s="79">
        <v>1</v>
      </c>
      <c r="C5" s="80"/>
      <c r="D5" s="79"/>
      <c r="E5" s="80"/>
      <c r="F5" s="79"/>
      <c r="G5" s="80"/>
      <c r="H5" s="79"/>
      <c r="I5" s="80"/>
      <c r="J5" s="87" t="s">
        <v>13</v>
      </c>
      <c r="K5" s="80"/>
      <c r="L5" s="87" t="s">
        <v>14</v>
      </c>
      <c r="M5" s="88"/>
      <c r="N5" s="88"/>
      <c r="O5" s="88"/>
      <c r="P5" s="88"/>
      <c r="Q5" s="80"/>
      <c r="R5" s="19"/>
      <c r="S5" s="19"/>
      <c r="T5" s="85" t="s">
        <v>15</v>
      </c>
      <c r="U5" s="80"/>
    </row>
    <row r="6" spans="1:23" x14ac:dyDescent="0.3">
      <c r="A6" s="18"/>
      <c r="B6" s="92" t="s">
        <v>16</v>
      </c>
      <c r="C6" s="93"/>
      <c r="D6" s="81" t="str">
        <f>Voorblad!G24</f>
        <v>1 april 2020</v>
      </c>
      <c r="E6" s="82"/>
      <c r="F6" s="20" t="str">
        <f>D6</f>
        <v>1 april 2020</v>
      </c>
      <c r="G6" s="21"/>
      <c r="H6" s="89"/>
      <c r="I6" s="82"/>
      <c r="J6" s="89"/>
      <c r="K6" s="82"/>
      <c r="L6" s="22">
        <v>1</v>
      </c>
      <c r="M6" s="19"/>
      <c r="N6" s="23">
        <v>0.5</v>
      </c>
      <c r="O6" s="19"/>
      <c r="P6" s="94">
        <v>0.2</v>
      </c>
      <c r="Q6" s="93"/>
      <c r="R6" s="19" t="s">
        <v>9</v>
      </c>
      <c r="S6" s="19"/>
      <c r="T6" s="19"/>
      <c r="U6" s="24"/>
    </row>
    <row r="7" spans="1:23" x14ac:dyDescent="0.3">
      <c r="A7" s="18"/>
      <c r="B7" s="83"/>
      <c r="C7" s="84"/>
      <c r="D7" s="90"/>
      <c r="E7" s="86"/>
      <c r="F7" s="90"/>
      <c r="G7" s="86"/>
      <c r="H7" s="90"/>
      <c r="I7" s="86"/>
      <c r="J7" s="90"/>
      <c r="K7" s="86"/>
      <c r="L7" s="90"/>
      <c r="M7" s="86"/>
      <c r="N7" s="90"/>
      <c r="O7" s="86"/>
      <c r="P7" s="90"/>
      <c r="Q7" s="86"/>
      <c r="R7" s="14"/>
      <c r="S7" s="14"/>
      <c r="T7" s="90"/>
      <c r="U7" s="86"/>
    </row>
    <row r="8" spans="1:23" x14ac:dyDescent="0.3">
      <c r="A8" s="18">
        <v>0</v>
      </c>
      <c r="B8" s="74">
        <v>28134.6</v>
      </c>
      <c r="C8" s="75"/>
      <c r="D8" s="74">
        <f t="shared" ref="D8:D35" si="0">B8*$U$2</f>
        <v>38623.178879999999</v>
      </c>
      <c r="E8" s="78">
        <f t="shared" ref="E8:E35" si="1">D8/40.3399</f>
        <v>957.44359505105365</v>
      </c>
      <c r="F8" s="74">
        <f t="shared" ref="F8:F35" si="2">B8/12*$U$2</f>
        <v>3218.5982399999998</v>
      </c>
      <c r="G8" s="78">
        <f t="shared" ref="G8:G35" si="3">F8/40.3399</f>
        <v>79.786966254254466</v>
      </c>
      <c r="H8" s="74">
        <f t="shared" ref="H8:H35" si="4">((B8&lt;19968.2)*913.03+(B8&gt;19968.2)*(B8&lt;20424.71)*(20424.71-B8+456.51)+(B8&gt;20424.71)*(B8&lt;22659.62)*456.51+(B8&gt;22659.62)*(B8&lt;23116.13)*(23116.13-B8))/12*$U$2</f>
        <v>0</v>
      </c>
      <c r="I8" s="78">
        <f t="shared" ref="I8:I35" si="5">H8/40.3399</f>
        <v>0</v>
      </c>
      <c r="J8" s="74">
        <f t="shared" ref="J8:J35" si="6">((B8&lt;19968.2)*456.51+(B8&gt;19968.2)*(B8&lt;20196.46)*(20196.46-B8+228.26)+(B8&gt;20196.46)*(B8&lt;22659.62)*228.26+(B8&gt;22659.62)*(B8&lt;22887.88)*(22887.88-B8))/12*$U$2</f>
        <v>0</v>
      </c>
      <c r="K8" s="78">
        <f t="shared" ref="K8:K35" si="7">J8/40.3399</f>
        <v>0</v>
      </c>
      <c r="L8" s="95">
        <f t="shared" ref="L8:L35" si="8">D8/1976</f>
        <v>19.546143157894736</v>
      </c>
      <c r="M8" s="96">
        <f t="shared" ref="M8:M35" si="9">L8/40.3399</f>
        <v>0.48453623231328624</v>
      </c>
      <c r="N8" s="95">
        <f t="shared" ref="N8:N35" si="10">L8/2</f>
        <v>9.7730715789473681</v>
      </c>
      <c r="O8" s="96">
        <f t="shared" ref="O8:O35" si="11">N8/40.3399</f>
        <v>0.24226811615664312</v>
      </c>
      <c r="P8" s="95">
        <f t="shared" ref="P8:P35" si="12">L8/5</f>
        <v>3.9092286315789471</v>
      </c>
      <c r="Q8" s="96">
        <f t="shared" ref="Q8:Q35" si="13">P8/40.3399</f>
        <v>9.6907246462657248E-2</v>
      </c>
      <c r="R8" s="25">
        <f t="shared" ref="R8:R35" si="14">(F8+H8)/1976*12</f>
        <v>19.546143157894736</v>
      </c>
      <c r="S8" s="25">
        <f t="shared" ref="S8:S35" si="15">R8/40.3399</f>
        <v>0.48453623231328624</v>
      </c>
      <c r="T8" s="95">
        <f t="shared" ref="T8:T35" si="16">D8/2080</f>
        <v>18.568836000000001</v>
      </c>
      <c r="U8" s="96">
        <f t="shared" ref="U8:U35" si="17">T8/40.3399</f>
        <v>0.46030942069762198</v>
      </c>
      <c r="W8" s="50"/>
    </row>
    <row r="9" spans="1:23" x14ac:dyDescent="0.3">
      <c r="A9" s="18">
        <f t="shared" ref="A9:A35" si="18">+A8+1</f>
        <v>1</v>
      </c>
      <c r="B9" s="74">
        <v>28946.17</v>
      </c>
      <c r="C9" s="75"/>
      <c r="D9" s="74">
        <f t="shared" si="0"/>
        <v>39737.302175999997</v>
      </c>
      <c r="E9" s="78">
        <f t="shared" si="1"/>
        <v>985.06199013879552</v>
      </c>
      <c r="F9" s="74">
        <f t="shared" si="2"/>
        <v>3311.4418479999999</v>
      </c>
      <c r="G9" s="78">
        <f t="shared" si="3"/>
        <v>82.088499178232965</v>
      </c>
      <c r="H9" s="74">
        <f t="shared" si="4"/>
        <v>0</v>
      </c>
      <c r="I9" s="78">
        <f t="shared" si="5"/>
        <v>0</v>
      </c>
      <c r="J9" s="74">
        <f t="shared" si="6"/>
        <v>0</v>
      </c>
      <c r="K9" s="78">
        <f t="shared" si="7"/>
        <v>0</v>
      </c>
      <c r="L9" s="95">
        <f t="shared" si="8"/>
        <v>20.109970736842104</v>
      </c>
      <c r="M9" s="96">
        <f t="shared" si="9"/>
        <v>0.49851315290424875</v>
      </c>
      <c r="N9" s="95">
        <f t="shared" si="10"/>
        <v>10.054985368421052</v>
      </c>
      <c r="O9" s="96">
        <f t="shared" si="11"/>
        <v>0.24925657645212437</v>
      </c>
      <c r="P9" s="95">
        <f t="shared" si="12"/>
        <v>4.0219941473684209</v>
      </c>
      <c r="Q9" s="96">
        <f t="shared" si="13"/>
        <v>9.9702630580849758E-2</v>
      </c>
      <c r="R9" s="25">
        <f t="shared" si="14"/>
        <v>20.109970736842104</v>
      </c>
      <c r="S9" s="25">
        <f t="shared" si="15"/>
        <v>0.49851315290424875</v>
      </c>
      <c r="T9" s="95">
        <f t="shared" si="16"/>
        <v>19.1044722</v>
      </c>
      <c r="U9" s="96">
        <f t="shared" si="17"/>
        <v>0.47358749525903632</v>
      </c>
      <c r="W9" s="50"/>
    </row>
    <row r="10" spans="1:23" x14ac:dyDescent="0.3">
      <c r="A10" s="18">
        <f t="shared" si="18"/>
        <v>2</v>
      </c>
      <c r="B10" s="74">
        <v>29791.57</v>
      </c>
      <c r="C10" s="75"/>
      <c r="D10" s="74">
        <f t="shared" si="0"/>
        <v>40897.867295999997</v>
      </c>
      <c r="E10" s="78">
        <f t="shared" si="1"/>
        <v>1013.8316479713633</v>
      </c>
      <c r="F10" s="74">
        <f t="shared" si="2"/>
        <v>3408.155608</v>
      </c>
      <c r="G10" s="78">
        <f t="shared" si="3"/>
        <v>84.485970664280273</v>
      </c>
      <c r="H10" s="74">
        <f t="shared" si="4"/>
        <v>0</v>
      </c>
      <c r="I10" s="78">
        <f t="shared" si="5"/>
        <v>0</v>
      </c>
      <c r="J10" s="74">
        <f t="shared" si="6"/>
        <v>0</v>
      </c>
      <c r="K10" s="78">
        <f t="shared" si="7"/>
        <v>0</v>
      </c>
      <c r="L10" s="95">
        <f t="shared" si="8"/>
        <v>20.697301263157893</v>
      </c>
      <c r="M10" s="96">
        <f t="shared" si="9"/>
        <v>0.51307269634178299</v>
      </c>
      <c r="N10" s="95">
        <f t="shared" si="10"/>
        <v>10.348650631578947</v>
      </c>
      <c r="O10" s="96">
        <f t="shared" si="11"/>
        <v>0.25653634817089149</v>
      </c>
      <c r="P10" s="95">
        <f t="shared" si="12"/>
        <v>4.1394602526315785</v>
      </c>
      <c r="Q10" s="96">
        <f t="shared" si="13"/>
        <v>0.10261453926835661</v>
      </c>
      <c r="R10" s="25">
        <f t="shared" si="14"/>
        <v>20.697301263157897</v>
      </c>
      <c r="S10" s="25">
        <f t="shared" si="15"/>
        <v>0.5130726963417831</v>
      </c>
      <c r="T10" s="95">
        <f t="shared" si="16"/>
        <v>19.662436199999998</v>
      </c>
      <c r="U10" s="96">
        <f t="shared" si="17"/>
        <v>0.48741906152469389</v>
      </c>
      <c r="W10" s="50"/>
    </row>
    <row r="11" spans="1:23" x14ac:dyDescent="0.3">
      <c r="A11" s="18">
        <f t="shared" si="18"/>
        <v>3</v>
      </c>
      <c r="B11" s="74">
        <v>30636.97</v>
      </c>
      <c r="C11" s="75"/>
      <c r="D11" s="74">
        <f t="shared" si="0"/>
        <v>42058.432416000003</v>
      </c>
      <c r="E11" s="78">
        <f t="shared" si="1"/>
        <v>1042.6013058039312</v>
      </c>
      <c r="F11" s="74">
        <f t="shared" si="2"/>
        <v>3504.8693680000001</v>
      </c>
      <c r="G11" s="78">
        <f t="shared" si="3"/>
        <v>86.883442150327596</v>
      </c>
      <c r="H11" s="74">
        <f t="shared" si="4"/>
        <v>0</v>
      </c>
      <c r="I11" s="78">
        <f t="shared" si="5"/>
        <v>0</v>
      </c>
      <c r="J11" s="74">
        <f t="shared" si="6"/>
        <v>0</v>
      </c>
      <c r="K11" s="78">
        <f t="shared" si="7"/>
        <v>0</v>
      </c>
      <c r="L11" s="95">
        <f t="shared" si="8"/>
        <v>21.284631789473686</v>
      </c>
      <c r="M11" s="96">
        <f t="shared" si="9"/>
        <v>0.52763223977931739</v>
      </c>
      <c r="N11" s="95">
        <f t="shared" si="10"/>
        <v>10.642315894736843</v>
      </c>
      <c r="O11" s="96">
        <f t="shared" si="11"/>
        <v>0.2638161198896587</v>
      </c>
      <c r="P11" s="95">
        <f t="shared" si="12"/>
        <v>4.2569263578947369</v>
      </c>
      <c r="Q11" s="96">
        <f t="shared" si="13"/>
        <v>0.10552644795586347</v>
      </c>
      <c r="R11" s="25">
        <f t="shared" si="14"/>
        <v>21.284631789473686</v>
      </c>
      <c r="S11" s="25">
        <f t="shared" si="15"/>
        <v>0.52763223977931739</v>
      </c>
      <c r="T11" s="95">
        <f t="shared" si="16"/>
        <v>20.2204002</v>
      </c>
      <c r="U11" s="96">
        <f t="shared" si="17"/>
        <v>0.50125062779035146</v>
      </c>
      <c r="W11" s="50"/>
    </row>
    <row r="12" spans="1:23" x14ac:dyDescent="0.3">
      <c r="A12" s="18">
        <f t="shared" si="18"/>
        <v>4</v>
      </c>
      <c r="B12" s="74">
        <v>31651.43</v>
      </c>
      <c r="C12" s="75"/>
      <c r="D12" s="74">
        <f t="shared" si="0"/>
        <v>43451.083103999998</v>
      </c>
      <c r="E12" s="78">
        <f t="shared" si="1"/>
        <v>1077.1242145865508</v>
      </c>
      <c r="F12" s="74">
        <f t="shared" si="2"/>
        <v>3620.9235920000001</v>
      </c>
      <c r="G12" s="78">
        <f t="shared" si="3"/>
        <v>89.760351215545896</v>
      </c>
      <c r="H12" s="74">
        <f t="shared" si="4"/>
        <v>0</v>
      </c>
      <c r="I12" s="78">
        <f t="shared" si="5"/>
        <v>0</v>
      </c>
      <c r="J12" s="74">
        <f t="shared" si="6"/>
        <v>0</v>
      </c>
      <c r="K12" s="78">
        <f t="shared" si="7"/>
        <v>0</v>
      </c>
      <c r="L12" s="95">
        <f t="shared" si="8"/>
        <v>21.989414526315787</v>
      </c>
      <c r="M12" s="96">
        <f t="shared" si="9"/>
        <v>0.54510334746282929</v>
      </c>
      <c r="N12" s="95">
        <f t="shared" si="10"/>
        <v>10.994707263157894</v>
      </c>
      <c r="O12" s="96">
        <f t="shared" si="11"/>
        <v>0.27255167373141465</v>
      </c>
      <c r="P12" s="95">
        <f t="shared" si="12"/>
        <v>4.3978829052631578</v>
      </c>
      <c r="Q12" s="96">
        <f t="shared" si="13"/>
        <v>0.10902066949256586</v>
      </c>
      <c r="R12" s="25">
        <f t="shared" si="14"/>
        <v>21.989414526315791</v>
      </c>
      <c r="S12" s="25">
        <f t="shared" si="15"/>
        <v>0.5451033474628294</v>
      </c>
      <c r="T12" s="95">
        <f t="shared" si="16"/>
        <v>20.889943799999998</v>
      </c>
      <c r="U12" s="96">
        <f t="shared" si="17"/>
        <v>0.5178481800896878</v>
      </c>
      <c r="W12" s="50"/>
    </row>
    <row r="13" spans="1:23" x14ac:dyDescent="0.3">
      <c r="A13" s="18">
        <f t="shared" si="18"/>
        <v>5</v>
      </c>
      <c r="B13" s="74">
        <v>32970.25</v>
      </c>
      <c r="C13" s="75"/>
      <c r="D13" s="74">
        <f t="shared" si="0"/>
        <v>45261.559200000003</v>
      </c>
      <c r="E13" s="78">
        <f t="shared" si="1"/>
        <v>1122.0047446820643</v>
      </c>
      <c r="F13" s="74">
        <f t="shared" si="2"/>
        <v>3771.7966000000001</v>
      </c>
      <c r="G13" s="78">
        <f t="shared" si="3"/>
        <v>93.500395390172017</v>
      </c>
      <c r="H13" s="74">
        <f t="shared" si="4"/>
        <v>0</v>
      </c>
      <c r="I13" s="78">
        <f t="shared" si="5"/>
        <v>0</v>
      </c>
      <c r="J13" s="74">
        <f t="shared" si="6"/>
        <v>0</v>
      </c>
      <c r="K13" s="78">
        <f t="shared" si="7"/>
        <v>0</v>
      </c>
      <c r="L13" s="95">
        <f t="shared" si="8"/>
        <v>22.905647368421054</v>
      </c>
      <c r="M13" s="96">
        <f t="shared" si="9"/>
        <v>0.56781616633707699</v>
      </c>
      <c r="N13" s="95">
        <f t="shared" si="10"/>
        <v>11.452823684210527</v>
      </c>
      <c r="O13" s="96">
        <f t="shared" si="11"/>
        <v>0.28390808316853849</v>
      </c>
      <c r="P13" s="95">
        <f t="shared" si="12"/>
        <v>4.5811294736842108</v>
      </c>
      <c r="Q13" s="96">
        <f t="shared" si="13"/>
        <v>0.11356323326741541</v>
      </c>
      <c r="R13" s="25">
        <f t="shared" si="14"/>
        <v>22.905647368421054</v>
      </c>
      <c r="S13" s="25">
        <f t="shared" si="15"/>
        <v>0.56781616633707699</v>
      </c>
      <c r="T13" s="95">
        <f t="shared" si="16"/>
        <v>21.760365</v>
      </c>
      <c r="U13" s="96">
        <f t="shared" si="17"/>
        <v>0.53942535802022318</v>
      </c>
      <c r="W13" s="50"/>
    </row>
    <row r="14" spans="1:23" x14ac:dyDescent="0.3">
      <c r="A14" s="18">
        <f t="shared" si="18"/>
        <v>6</v>
      </c>
      <c r="B14" s="74">
        <v>32970.25</v>
      </c>
      <c r="C14" s="75"/>
      <c r="D14" s="74">
        <f t="shared" si="0"/>
        <v>45261.559200000003</v>
      </c>
      <c r="E14" s="78">
        <f t="shared" si="1"/>
        <v>1122.0047446820643</v>
      </c>
      <c r="F14" s="74">
        <f t="shared" si="2"/>
        <v>3771.7966000000001</v>
      </c>
      <c r="G14" s="78">
        <f t="shared" si="3"/>
        <v>93.500395390172017</v>
      </c>
      <c r="H14" s="74">
        <f t="shared" si="4"/>
        <v>0</v>
      </c>
      <c r="I14" s="78">
        <f t="shared" si="5"/>
        <v>0</v>
      </c>
      <c r="J14" s="74">
        <f t="shared" si="6"/>
        <v>0</v>
      </c>
      <c r="K14" s="78">
        <f t="shared" si="7"/>
        <v>0</v>
      </c>
      <c r="L14" s="95">
        <f t="shared" si="8"/>
        <v>22.905647368421054</v>
      </c>
      <c r="M14" s="96">
        <f t="shared" si="9"/>
        <v>0.56781616633707699</v>
      </c>
      <c r="N14" s="95">
        <f t="shared" si="10"/>
        <v>11.452823684210527</v>
      </c>
      <c r="O14" s="96">
        <f t="shared" si="11"/>
        <v>0.28390808316853849</v>
      </c>
      <c r="P14" s="95">
        <f t="shared" si="12"/>
        <v>4.5811294736842108</v>
      </c>
      <c r="Q14" s="96">
        <f t="shared" si="13"/>
        <v>0.11356323326741541</v>
      </c>
      <c r="R14" s="25">
        <f t="shared" si="14"/>
        <v>22.905647368421054</v>
      </c>
      <c r="S14" s="25">
        <f t="shared" si="15"/>
        <v>0.56781616633707699</v>
      </c>
      <c r="T14" s="95">
        <f t="shared" si="16"/>
        <v>21.760365</v>
      </c>
      <c r="U14" s="96">
        <f t="shared" si="17"/>
        <v>0.53942535802022318</v>
      </c>
      <c r="W14" s="50"/>
    </row>
    <row r="15" spans="1:23" x14ac:dyDescent="0.3">
      <c r="A15" s="18">
        <f t="shared" si="18"/>
        <v>7</v>
      </c>
      <c r="B15" s="74">
        <v>34322.879999999997</v>
      </c>
      <c r="C15" s="75"/>
      <c r="D15" s="74">
        <f t="shared" si="0"/>
        <v>47118.449664</v>
      </c>
      <c r="E15" s="78">
        <f t="shared" si="1"/>
        <v>1168.0358569059417</v>
      </c>
      <c r="F15" s="74">
        <f t="shared" si="2"/>
        <v>3926.537472</v>
      </c>
      <c r="G15" s="78">
        <f t="shared" si="3"/>
        <v>97.336321408828482</v>
      </c>
      <c r="H15" s="74">
        <f t="shared" si="4"/>
        <v>0</v>
      </c>
      <c r="I15" s="78">
        <f t="shared" si="5"/>
        <v>0</v>
      </c>
      <c r="J15" s="74">
        <f t="shared" si="6"/>
        <v>0</v>
      </c>
      <c r="K15" s="78">
        <f t="shared" si="7"/>
        <v>0</v>
      </c>
      <c r="L15" s="95">
        <f t="shared" si="8"/>
        <v>23.845369263157895</v>
      </c>
      <c r="M15" s="96">
        <f t="shared" si="9"/>
        <v>0.59111126361636734</v>
      </c>
      <c r="N15" s="95">
        <f t="shared" si="10"/>
        <v>11.922684631578948</v>
      </c>
      <c r="O15" s="96">
        <f t="shared" si="11"/>
        <v>0.29555563180818367</v>
      </c>
      <c r="P15" s="95">
        <f t="shared" si="12"/>
        <v>4.7690738526315792</v>
      </c>
      <c r="Q15" s="96">
        <f t="shared" si="13"/>
        <v>0.11822225272327347</v>
      </c>
      <c r="R15" s="25">
        <f t="shared" si="14"/>
        <v>23.845369263157892</v>
      </c>
      <c r="S15" s="25">
        <f t="shared" si="15"/>
        <v>0.59111126361636723</v>
      </c>
      <c r="T15" s="95">
        <f t="shared" si="16"/>
        <v>22.653100800000001</v>
      </c>
      <c r="U15" s="96">
        <f t="shared" si="17"/>
        <v>0.56155570043554892</v>
      </c>
      <c r="W15" s="50"/>
    </row>
    <row r="16" spans="1:23" x14ac:dyDescent="0.3">
      <c r="A16" s="18">
        <f t="shared" si="18"/>
        <v>8</v>
      </c>
      <c r="B16" s="74">
        <v>34322.879999999997</v>
      </c>
      <c r="C16" s="75"/>
      <c r="D16" s="74">
        <f t="shared" si="0"/>
        <v>47118.449664</v>
      </c>
      <c r="E16" s="78">
        <f t="shared" si="1"/>
        <v>1168.0358569059417</v>
      </c>
      <c r="F16" s="74">
        <f t="shared" si="2"/>
        <v>3926.537472</v>
      </c>
      <c r="G16" s="78">
        <f t="shared" si="3"/>
        <v>97.336321408828482</v>
      </c>
      <c r="H16" s="74">
        <f t="shared" si="4"/>
        <v>0</v>
      </c>
      <c r="I16" s="78">
        <f t="shared" si="5"/>
        <v>0</v>
      </c>
      <c r="J16" s="74">
        <f t="shared" si="6"/>
        <v>0</v>
      </c>
      <c r="K16" s="78">
        <f t="shared" si="7"/>
        <v>0</v>
      </c>
      <c r="L16" s="95">
        <f t="shared" si="8"/>
        <v>23.845369263157895</v>
      </c>
      <c r="M16" s="96">
        <f t="shared" si="9"/>
        <v>0.59111126361636734</v>
      </c>
      <c r="N16" s="95">
        <f t="shared" si="10"/>
        <v>11.922684631578948</v>
      </c>
      <c r="O16" s="96">
        <f t="shared" si="11"/>
        <v>0.29555563180818367</v>
      </c>
      <c r="P16" s="95">
        <f t="shared" si="12"/>
        <v>4.7690738526315792</v>
      </c>
      <c r="Q16" s="96">
        <f t="shared" si="13"/>
        <v>0.11822225272327347</v>
      </c>
      <c r="R16" s="25">
        <f t="shared" si="14"/>
        <v>23.845369263157892</v>
      </c>
      <c r="S16" s="25">
        <f t="shared" si="15"/>
        <v>0.59111126361636723</v>
      </c>
      <c r="T16" s="95">
        <f t="shared" si="16"/>
        <v>22.653100800000001</v>
      </c>
      <c r="U16" s="96">
        <f t="shared" si="17"/>
        <v>0.56155570043554892</v>
      </c>
      <c r="W16" s="50"/>
    </row>
    <row r="17" spans="1:23" x14ac:dyDescent="0.3">
      <c r="A17" s="18">
        <f t="shared" si="18"/>
        <v>9</v>
      </c>
      <c r="B17" s="74">
        <v>35675.51</v>
      </c>
      <c r="C17" s="75"/>
      <c r="D17" s="74">
        <f t="shared" si="0"/>
        <v>48975.340128000003</v>
      </c>
      <c r="E17" s="78">
        <f t="shared" si="1"/>
        <v>1214.0669691298194</v>
      </c>
      <c r="F17" s="74">
        <f t="shared" si="2"/>
        <v>4081.2783440000003</v>
      </c>
      <c r="G17" s="78">
        <f t="shared" si="3"/>
        <v>101.17224742748495</v>
      </c>
      <c r="H17" s="74">
        <f t="shared" si="4"/>
        <v>0</v>
      </c>
      <c r="I17" s="78">
        <f t="shared" si="5"/>
        <v>0</v>
      </c>
      <c r="J17" s="74">
        <f t="shared" si="6"/>
        <v>0</v>
      </c>
      <c r="K17" s="78">
        <f t="shared" si="7"/>
        <v>0</v>
      </c>
      <c r="L17" s="95">
        <f t="shared" si="8"/>
        <v>24.785091157894737</v>
      </c>
      <c r="M17" s="96">
        <f t="shared" si="9"/>
        <v>0.61440636089565759</v>
      </c>
      <c r="N17" s="95">
        <f t="shared" si="10"/>
        <v>12.392545578947368</v>
      </c>
      <c r="O17" s="96">
        <f t="shared" si="11"/>
        <v>0.30720318044782879</v>
      </c>
      <c r="P17" s="95">
        <f t="shared" si="12"/>
        <v>4.9570182315789477</v>
      </c>
      <c r="Q17" s="96">
        <f t="shared" si="13"/>
        <v>0.12288127217913153</v>
      </c>
      <c r="R17" s="25">
        <f t="shared" si="14"/>
        <v>24.785091157894737</v>
      </c>
      <c r="S17" s="25">
        <f t="shared" si="15"/>
        <v>0.61440636089565759</v>
      </c>
      <c r="T17" s="95">
        <f t="shared" si="16"/>
        <v>23.545836600000001</v>
      </c>
      <c r="U17" s="96">
        <f t="shared" si="17"/>
        <v>0.58368604285087478</v>
      </c>
      <c r="W17" s="50"/>
    </row>
    <row r="18" spans="1:23" x14ac:dyDescent="0.3">
      <c r="A18" s="18">
        <f t="shared" si="18"/>
        <v>10</v>
      </c>
      <c r="B18" s="74">
        <v>35675.51</v>
      </c>
      <c r="C18" s="75"/>
      <c r="D18" s="74">
        <f t="shared" si="0"/>
        <v>48975.340128000003</v>
      </c>
      <c r="E18" s="78">
        <f t="shared" si="1"/>
        <v>1214.0669691298194</v>
      </c>
      <c r="F18" s="74">
        <f t="shared" si="2"/>
        <v>4081.2783440000003</v>
      </c>
      <c r="G18" s="78">
        <f t="shared" si="3"/>
        <v>101.17224742748495</v>
      </c>
      <c r="H18" s="74">
        <f t="shared" si="4"/>
        <v>0</v>
      </c>
      <c r="I18" s="78">
        <f t="shared" si="5"/>
        <v>0</v>
      </c>
      <c r="J18" s="74">
        <f t="shared" si="6"/>
        <v>0</v>
      </c>
      <c r="K18" s="78">
        <f t="shared" si="7"/>
        <v>0</v>
      </c>
      <c r="L18" s="95">
        <f t="shared" si="8"/>
        <v>24.785091157894737</v>
      </c>
      <c r="M18" s="96">
        <f t="shared" si="9"/>
        <v>0.61440636089565759</v>
      </c>
      <c r="N18" s="95">
        <f t="shared" si="10"/>
        <v>12.392545578947368</v>
      </c>
      <c r="O18" s="96">
        <f t="shared" si="11"/>
        <v>0.30720318044782879</v>
      </c>
      <c r="P18" s="95">
        <f t="shared" si="12"/>
        <v>4.9570182315789477</v>
      </c>
      <c r="Q18" s="96">
        <f t="shared" si="13"/>
        <v>0.12288127217913153</v>
      </c>
      <c r="R18" s="25">
        <f t="shared" si="14"/>
        <v>24.785091157894737</v>
      </c>
      <c r="S18" s="25">
        <f t="shared" si="15"/>
        <v>0.61440636089565759</v>
      </c>
      <c r="T18" s="95">
        <f t="shared" si="16"/>
        <v>23.545836600000001</v>
      </c>
      <c r="U18" s="96">
        <f t="shared" si="17"/>
        <v>0.58368604285087478</v>
      </c>
      <c r="W18" s="50"/>
    </row>
    <row r="19" spans="1:23" x14ac:dyDescent="0.3">
      <c r="A19" s="18">
        <f t="shared" si="18"/>
        <v>11</v>
      </c>
      <c r="B19" s="74">
        <v>37366.269999999997</v>
      </c>
      <c r="C19" s="75"/>
      <c r="D19" s="74">
        <f t="shared" si="0"/>
        <v>51296.415455999995</v>
      </c>
      <c r="E19" s="78">
        <f t="shared" si="1"/>
        <v>1271.6049235620314</v>
      </c>
      <c r="F19" s="74">
        <f t="shared" si="2"/>
        <v>4274.7012879999993</v>
      </c>
      <c r="G19" s="78">
        <f t="shared" si="3"/>
        <v>105.96707696350262</v>
      </c>
      <c r="H19" s="74">
        <f t="shared" si="4"/>
        <v>0</v>
      </c>
      <c r="I19" s="78">
        <f t="shared" si="5"/>
        <v>0</v>
      </c>
      <c r="J19" s="74">
        <f t="shared" si="6"/>
        <v>0</v>
      </c>
      <c r="K19" s="78">
        <f t="shared" si="7"/>
        <v>0</v>
      </c>
      <c r="L19" s="95">
        <f t="shared" si="8"/>
        <v>25.959724421052631</v>
      </c>
      <c r="M19" s="96">
        <f t="shared" si="9"/>
        <v>0.6435247588876678</v>
      </c>
      <c r="N19" s="95">
        <f t="shared" si="10"/>
        <v>12.979862210526315</v>
      </c>
      <c r="O19" s="96">
        <f t="shared" si="11"/>
        <v>0.3217623794438339</v>
      </c>
      <c r="P19" s="95">
        <f t="shared" si="12"/>
        <v>5.1919448842105265</v>
      </c>
      <c r="Q19" s="96">
        <f t="shared" si="13"/>
        <v>0.12870495177753358</v>
      </c>
      <c r="R19" s="25">
        <f t="shared" si="14"/>
        <v>25.959724421052627</v>
      </c>
      <c r="S19" s="25">
        <f t="shared" si="15"/>
        <v>0.64352475888766769</v>
      </c>
      <c r="T19" s="95">
        <f t="shared" si="16"/>
        <v>24.661738199999998</v>
      </c>
      <c r="U19" s="96">
        <f t="shared" si="17"/>
        <v>0.6113485209432844</v>
      </c>
      <c r="W19" s="50"/>
    </row>
    <row r="20" spans="1:23" x14ac:dyDescent="0.3">
      <c r="A20" s="18">
        <f t="shared" si="18"/>
        <v>12</v>
      </c>
      <c r="B20" s="74">
        <v>37366.269999999997</v>
      </c>
      <c r="C20" s="75"/>
      <c r="D20" s="74">
        <f t="shared" si="0"/>
        <v>51296.415455999995</v>
      </c>
      <c r="E20" s="78">
        <f t="shared" si="1"/>
        <v>1271.6049235620314</v>
      </c>
      <c r="F20" s="74">
        <f t="shared" si="2"/>
        <v>4274.7012879999993</v>
      </c>
      <c r="G20" s="78">
        <f t="shared" si="3"/>
        <v>105.96707696350262</v>
      </c>
      <c r="H20" s="74">
        <f t="shared" si="4"/>
        <v>0</v>
      </c>
      <c r="I20" s="78">
        <f t="shared" si="5"/>
        <v>0</v>
      </c>
      <c r="J20" s="74">
        <f t="shared" si="6"/>
        <v>0</v>
      </c>
      <c r="K20" s="78">
        <f t="shared" si="7"/>
        <v>0</v>
      </c>
      <c r="L20" s="95">
        <f t="shared" si="8"/>
        <v>25.959724421052631</v>
      </c>
      <c r="M20" s="96">
        <f t="shared" si="9"/>
        <v>0.6435247588876678</v>
      </c>
      <c r="N20" s="95">
        <f t="shared" si="10"/>
        <v>12.979862210526315</v>
      </c>
      <c r="O20" s="96">
        <f t="shared" si="11"/>
        <v>0.3217623794438339</v>
      </c>
      <c r="P20" s="95">
        <f t="shared" si="12"/>
        <v>5.1919448842105265</v>
      </c>
      <c r="Q20" s="96">
        <f t="shared" si="13"/>
        <v>0.12870495177753358</v>
      </c>
      <c r="R20" s="25">
        <f t="shared" si="14"/>
        <v>25.959724421052627</v>
      </c>
      <c r="S20" s="25">
        <f t="shared" si="15"/>
        <v>0.64352475888766769</v>
      </c>
      <c r="T20" s="95">
        <f t="shared" si="16"/>
        <v>24.661738199999998</v>
      </c>
      <c r="U20" s="96">
        <f t="shared" si="17"/>
        <v>0.6113485209432844</v>
      </c>
      <c r="W20" s="50"/>
    </row>
    <row r="21" spans="1:23" x14ac:dyDescent="0.3">
      <c r="A21" s="18">
        <f t="shared" si="18"/>
        <v>13</v>
      </c>
      <c r="B21" s="74">
        <v>38887.99</v>
      </c>
      <c r="C21" s="75"/>
      <c r="D21" s="74">
        <f t="shared" si="0"/>
        <v>53385.432671999995</v>
      </c>
      <c r="E21" s="78">
        <f t="shared" si="1"/>
        <v>1323.3903076606534</v>
      </c>
      <c r="F21" s="74">
        <f t="shared" si="2"/>
        <v>4448.7860559999999</v>
      </c>
      <c r="G21" s="78">
        <f t="shared" si="3"/>
        <v>110.2825256383878</v>
      </c>
      <c r="H21" s="74">
        <f t="shared" si="4"/>
        <v>0</v>
      </c>
      <c r="I21" s="78">
        <f t="shared" si="5"/>
        <v>0</v>
      </c>
      <c r="J21" s="74">
        <f t="shared" si="6"/>
        <v>0</v>
      </c>
      <c r="K21" s="78">
        <f t="shared" si="7"/>
        <v>0</v>
      </c>
      <c r="L21" s="95">
        <f t="shared" si="8"/>
        <v>27.01691936842105</v>
      </c>
      <c r="M21" s="96">
        <f t="shared" si="9"/>
        <v>0.66973193707522949</v>
      </c>
      <c r="N21" s="95">
        <f t="shared" si="10"/>
        <v>13.508459684210525</v>
      </c>
      <c r="O21" s="96">
        <f t="shared" si="11"/>
        <v>0.33486596853761474</v>
      </c>
      <c r="P21" s="95">
        <f t="shared" si="12"/>
        <v>5.4033838736842101</v>
      </c>
      <c r="Q21" s="96">
        <f t="shared" si="13"/>
        <v>0.13394638741504591</v>
      </c>
      <c r="R21" s="25">
        <f t="shared" si="14"/>
        <v>27.01691936842105</v>
      </c>
      <c r="S21" s="25">
        <f t="shared" si="15"/>
        <v>0.66973193707522949</v>
      </c>
      <c r="T21" s="95">
        <f t="shared" si="16"/>
        <v>25.666073399999998</v>
      </c>
      <c r="U21" s="96">
        <f t="shared" si="17"/>
        <v>0.63624534022146806</v>
      </c>
      <c r="W21" s="50"/>
    </row>
    <row r="22" spans="1:23" x14ac:dyDescent="0.3">
      <c r="A22" s="18">
        <f t="shared" si="18"/>
        <v>14</v>
      </c>
      <c r="B22" s="74">
        <v>38887.99</v>
      </c>
      <c r="C22" s="75"/>
      <c r="D22" s="74">
        <f t="shared" si="0"/>
        <v>53385.432671999995</v>
      </c>
      <c r="E22" s="78">
        <f t="shared" si="1"/>
        <v>1323.3903076606534</v>
      </c>
      <c r="F22" s="74">
        <f t="shared" si="2"/>
        <v>4448.7860559999999</v>
      </c>
      <c r="G22" s="78">
        <f t="shared" si="3"/>
        <v>110.2825256383878</v>
      </c>
      <c r="H22" s="74">
        <f t="shared" si="4"/>
        <v>0</v>
      </c>
      <c r="I22" s="78">
        <f t="shared" si="5"/>
        <v>0</v>
      </c>
      <c r="J22" s="74">
        <f t="shared" si="6"/>
        <v>0</v>
      </c>
      <c r="K22" s="78">
        <f t="shared" si="7"/>
        <v>0</v>
      </c>
      <c r="L22" s="95">
        <f t="shared" si="8"/>
        <v>27.01691936842105</v>
      </c>
      <c r="M22" s="96">
        <f t="shared" si="9"/>
        <v>0.66973193707522949</v>
      </c>
      <c r="N22" s="95">
        <f t="shared" si="10"/>
        <v>13.508459684210525</v>
      </c>
      <c r="O22" s="96">
        <f t="shared" si="11"/>
        <v>0.33486596853761474</v>
      </c>
      <c r="P22" s="95">
        <f t="shared" si="12"/>
        <v>5.4033838736842101</v>
      </c>
      <c r="Q22" s="96">
        <f t="shared" si="13"/>
        <v>0.13394638741504591</v>
      </c>
      <c r="R22" s="25">
        <f t="shared" si="14"/>
        <v>27.01691936842105</v>
      </c>
      <c r="S22" s="25">
        <f t="shared" si="15"/>
        <v>0.66973193707522949</v>
      </c>
      <c r="T22" s="95">
        <f t="shared" si="16"/>
        <v>25.666073399999998</v>
      </c>
      <c r="U22" s="96">
        <f t="shared" si="17"/>
        <v>0.63624534022146806</v>
      </c>
      <c r="W22" s="50"/>
    </row>
    <row r="23" spans="1:23" x14ac:dyDescent="0.3">
      <c r="A23" s="18">
        <f t="shared" si="18"/>
        <v>15</v>
      </c>
      <c r="B23" s="74">
        <v>40409.699999999997</v>
      </c>
      <c r="C23" s="75"/>
      <c r="D23" s="74">
        <f t="shared" si="0"/>
        <v>55474.436159999997</v>
      </c>
      <c r="E23" s="78">
        <f t="shared" si="1"/>
        <v>1375.1753514510447</v>
      </c>
      <c r="F23" s="74">
        <f t="shared" si="2"/>
        <v>4622.8696799999998</v>
      </c>
      <c r="G23" s="78">
        <f t="shared" si="3"/>
        <v>114.59794595425372</v>
      </c>
      <c r="H23" s="74">
        <f t="shared" si="4"/>
        <v>0</v>
      </c>
      <c r="I23" s="78">
        <f t="shared" si="5"/>
        <v>0</v>
      </c>
      <c r="J23" s="74">
        <f t="shared" si="6"/>
        <v>0</v>
      </c>
      <c r="K23" s="78">
        <f t="shared" si="7"/>
        <v>0</v>
      </c>
      <c r="L23" s="95">
        <f t="shared" si="8"/>
        <v>28.07410736842105</v>
      </c>
      <c r="M23" s="96">
        <f t="shared" si="9"/>
        <v>0.69593894304202664</v>
      </c>
      <c r="N23" s="95">
        <f t="shared" si="10"/>
        <v>14.037053684210525</v>
      </c>
      <c r="O23" s="96">
        <f t="shared" si="11"/>
        <v>0.34796947152101332</v>
      </c>
      <c r="P23" s="95">
        <f t="shared" si="12"/>
        <v>5.6148214736842101</v>
      </c>
      <c r="Q23" s="96">
        <f t="shared" si="13"/>
        <v>0.13918778860840533</v>
      </c>
      <c r="R23" s="25">
        <f t="shared" si="14"/>
        <v>28.074107368421053</v>
      </c>
      <c r="S23" s="25">
        <f t="shared" si="15"/>
        <v>0.69593894304202675</v>
      </c>
      <c r="T23" s="95">
        <f t="shared" si="16"/>
        <v>26.670401999999999</v>
      </c>
      <c r="U23" s="96">
        <f t="shared" si="17"/>
        <v>0.66114199588992539</v>
      </c>
      <c r="W23" s="50"/>
    </row>
    <row r="24" spans="1:23" x14ac:dyDescent="0.3">
      <c r="A24" s="18">
        <f t="shared" si="18"/>
        <v>16</v>
      </c>
      <c r="B24" s="74">
        <v>40409.699999999997</v>
      </c>
      <c r="C24" s="75"/>
      <c r="D24" s="74">
        <f t="shared" si="0"/>
        <v>55474.436159999997</v>
      </c>
      <c r="E24" s="78">
        <f t="shared" si="1"/>
        <v>1375.1753514510447</v>
      </c>
      <c r="F24" s="74">
        <f t="shared" si="2"/>
        <v>4622.8696799999998</v>
      </c>
      <c r="G24" s="78">
        <f t="shared" si="3"/>
        <v>114.59794595425372</v>
      </c>
      <c r="H24" s="74">
        <f t="shared" si="4"/>
        <v>0</v>
      </c>
      <c r="I24" s="78">
        <f t="shared" si="5"/>
        <v>0</v>
      </c>
      <c r="J24" s="74">
        <f t="shared" si="6"/>
        <v>0</v>
      </c>
      <c r="K24" s="78">
        <f t="shared" si="7"/>
        <v>0</v>
      </c>
      <c r="L24" s="95">
        <f t="shared" si="8"/>
        <v>28.07410736842105</v>
      </c>
      <c r="M24" s="96">
        <f t="shared" si="9"/>
        <v>0.69593894304202664</v>
      </c>
      <c r="N24" s="95">
        <f t="shared" si="10"/>
        <v>14.037053684210525</v>
      </c>
      <c r="O24" s="96">
        <f t="shared" si="11"/>
        <v>0.34796947152101332</v>
      </c>
      <c r="P24" s="95">
        <f t="shared" si="12"/>
        <v>5.6148214736842101</v>
      </c>
      <c r="Q24" s="96">
        <f t="shared" si="13"/>
        <v>0.13918778860840533</v>
      </c>
      <c r="R24" s="25">
        <f t="shared" si="14"/>
        <v>28.074107368421053</v>
      </c>
      <c r="S24" s="25">
        <f t="shared" si="15"/>
        <v>0.69593894304202675</v>
      </c>
      <c r="T24" s="95">
        <f t="shared" si="16"/>
        <v>26.670401999999999</v>
      </c>
      <c r="U24" s="96">
        <f t="shared" si="17"/>
        <v>0.66114199588992539</v>
      </c>
      <c r="W24" s="50"/>
    </row>
    <row r="25" spans="1:23" x14ac:dyDescent="0.3">
      <c r="A25" s="18">
        <f t="shared" si="18"/>
        <v>17</v>
      </c>
      <c r="B25" s="74">
        <v>42100.46</v>
      </c>
      <c r="C25" s="75"/>
      <c r="D25" s="74">
        <f t="shared" si="0"/>
        <v>57795.511487999996</v>
      </c>
      <c r="E25" s="78">
        <f t="shared" si="1"/>
        <v>1432.7133058832569</v>
      </c>
      <c r="F25" s="74">
        <f t="shared" si="2"/>
        <v>4816.2926239999997</v>
      </c>
      <c r="G25" s="78">
        <f t="shared" si="3"/>
        <v>119.3927754902714</v>
      </c>
      <c r="H25" s="74">
        <f t="shared" si="4"/>
        <v>0</v>
      </c>
      <c r="I25" s="78">
        <f t="shared" si="5"/>
        <v>0</v>
      </c>
      <c r="J25" s="74">
        <f t="shared" si="6"/>
        <v>0</v>
      </c>
      <c r="K25" s="78">
        <f t="shared" si="7"/>
        <v>0</v>
      </c>
      <c r="L25" s="95">
        <f t="shared" si="8"/>
        <v>29.248740631578947</v>
      </c>
      <c r="M25" s="96">
        <f t="shared" si="9"/>
        <v>0.72505734103403696</v>
      </c>
      <c r="N25" s="95">
        <f t="shared" si="10"/>
        <v>14.624370315789474</v>
      </c>
      <c r="O25" s="96">
        <f t="shared" si="11"/>
        <v>0.36252867051701848</v>
      </c>
      <c r="P25" s="95">
        <f t="shared" si="12"/>
        <v>5.8497481263157898</v>
      </c>
      <c r="Q25" s="96">
        <f t="shared" si="13"/>
        <v>0.14501146820680741</v>
      </c>
      <c r="R25" s="25">
        <f t="shared" si="14"/>
        <v>29.248740631578944</v>
      </c>
      <c r="S25" s="25">
        <f t="shared" si="15"/>
        <v>0.72505734103403685</v>
      </c>
      <c r="T25" s="95">
        <f t="shared" si="16"/>
        <v>27.786303599999997</v>
      </c>
      <c r="U25" s="96">
        <f t="shared" si="17"/>
        <v>0.68880447398233502</v>
      </c>
      <c r="W25" s="50"/>
    </row>
    <row r="26" spans="1:23" x14ac:dyDescent="0.3">
      <c r="A26" s="18">
        <f t="shared" si="18"/>
        <v>18</v>
      </c>
      <c r="B26" s="74">
        <v>42100.46</v>
      </c>
      <c r="C26" s="75"/>
      <c r="D26" s="74">
        <f t="shared" si="0"/>
        <v>57795.511487999996</v>
      </c>
      <c r="E26" s="78">
        <f t="shared" si="1"/>
        <v>1432.7133058832569</v>
      </c>
      <c r="F26" s="74">
        <f t="shared" si="2"/>
        <v>4816.2926239999997</v>
      </c>
      <c r="G26" s="78">
        <f t="shared" si="3"/>
        <v>119.3927754902714</v>
      </c>
      <c r="H26" s="74">
        <f t="shared" si="4"/>
        <v>0</v>
      </c>
      <c r="I26" s="78">
        <f t="shared" si="5"/>
        <v>0</v>
      </c>
      <c r="J26" s="74">
        <f t="shared" si="6"/>
        <v>0</v>
      </c>
      <c r="K26" s="78">
        <f t="shared" si="7"/>
        <v>0</v>
      </c>
      <c r="L26" s="95">
        <f t="shared" si="8"/>
        <v>29.248740631578947</v>
      </c>
      <c r="M26" s="96">
        <f t="shared" si="9"/>
        <v>0.72505734103403696</v>
      </c>
      <c r="N26" s="95">
        <f t="shared" si="10"/>
        <v>14.624370315789474</v>
      </c>
      <c r="O26" s="96">
        <f t="shared" si="11"/>
        <v>0.36252867051701848</v>
      </c>
      <c r="P26" s="95">
        <f t="shared" si="12"/>
        <v>5.8497481263157898</v>
      </c>
      <c r="Q26" s="96">
        <f t="shared" si="13"/>
        <v>0.14501146820680741</v>
      </c>
      <c r="R26" s="25">
        <f t="shared" si="14"/>
        <v>29.248740631578944</v>
      </c>
      <c r="S26" s="25">
        <f t="shared" si="15"/>
        <v>0.72505734103403685</v>
      </c>
      <c r="T26" s="95">
        <f t="shared" si="16"/>
        <v>27.786303599999997</v>
      </c>
      <c r="U26" s="96">
        <f t="shared" si="17"/>
        <v>0.68880447398233502</v>
      </c>
      <c r="W26" s="50"/>
    </row>
    <row r="27" spans="1:23" x14ac:dyDescent="0.3">
      <c r="A27" s="18">
        <f t="shared" si="18"/>
        <v>19</v>
      </c>
      <c r="B27" s="74">
        <v>42100.46</v>
      </c>
      <c r="C27" s="75"/>
      <c r="D27" s="74">
        <f t="shared" si="0"/>
        <v>57795.511487999996</v>
      </c>
      <c r="E27" s="78">
        <f t="shared" si="1"/>
        <v>1432.7133058832569</v>
      </c>
      <c r="F27" s="74">
        <f t="shared" si="2"/>
        <v>4816.2926239999997</v>
      </c>
      <c r="G27" s="78">
        <f t="shared" si="3"/>
        <v>119.3927754902714</v>
      </c>
      <c r="H27" s="74">
        <f t="shared" si="4"/>
        <v>0</v>
      </c>
      <c r="I27" s="78">
        <f t="shared" si="5"/>
        <v>0</v>
      </c>
      <c r="J27" s="74">
        <f t="shared" si="6"/>
        <v>0</v>
      </c>
      <c r="K27" s="78">
        <f t="shared" si="7"/>
        <v>0</v>
      </c>
      <c r="L27" s="95">
        <f t="shared" si="8"/>
        <v>29.248740631578947</v>
      </c>
      <c r="M27" s="96">
        <f t="shared" si="9"/>
        <v>0.72505734103403696</v>
      </c>
      <c r="N27" s="95">
        <f t="shared" si="10"/>
        <v>14.624370315789474</v>
      </c>
      <c r="O27" s="96">
        <f t="shared" si="11"/>
        <v>0.36252867051701848</v>
      </c>
      <c r="P27" s="95">
        <f t="shared" si="12"/>
        <v>5.8497481263157898</v>
      </c>
      <c r="Q27" s="96">
        <f t="shared" si="13"/>
        <v>0.14501146820680741</v>
      </c>
      <c r="R27" s="25">
        <f t="shared" si="14"/>
        <v>29.248740631578944</v>
      </c>
      <c r="S27" s="25">
        <f t="shared" si="15"/>
        <v>0.72505734103403685</v>
      </c>
      <c r="T27" s="95">
        <f t="shared" si="16"/>
        <v>27.786303599999997</v>
      </c>
      <c r="U27" s="96">
        <f t="shared" si="17"/>
        <v>0.68880447398233502</v>
      </c>
      <c r="W27" s="50"/>
    </row>
    <row r="28" spans="1:23" x14ac:dyDescent="0.3">
      <c r="A28" s="18">
        <f t="shared" si="18"/>
        <v>20</v>
      </c>
      <c r="B28" s="74">
        <v>43622.18</v>
      </c>
      <c r="C28" s="75"/>
      <c r="D28" s="74">
        <f t="shared" si="0"/>
        <v>59884.528704000004</v>
      </c>
      <c r="E28" s="78">
        <f t="shared" si="1"/>
        <v>1484.4986899818791</v>
      </c>
      <c r="F28" s="74">
        <f t="shared" si="2"/>
        <v>4990.3773920000003</v>
      </c>
      <c r="G28" s="78">
        <f t="shared" si="3"/>
        <v>123.70822416515659</v>
      </c>
      <c r="H28" s="74">
        <f t="shared" si="4"/>
        <v>0</v>
      </c>
      <c r="I28" s="78">
        <f t="shared" si="5"/>
        <v>0</v>
      </c>
      <c r="J28" s="74">
        <f t="shared" si="6"/>
        <v>0</v>
      </c>
      <c r="K28" s="78">
        <f t="shared" si="7"/>
        <v>0</v>
      </c>
      <c r="L28" s="95">
        <f t="shared" si="8"/>
        <v>30.30593557894737</v>
      </c>
      <c r="M28" s="96">
        <f t="shared" si="9"/>
        <v>0.75126451922159876</v>
      </c>
      <c r="N28" s="95">
        <f t="shared" si="10"/>
        <v>15.152967789473685</v>
      </c>
      <c r="O28" s="96">
        <f t="shared" si="11"/>
        <v>0.37563225961079938</v>
      </c>
      <c r="P28" s="95">
        <f t="shared" si="12"/>
        <v>6.0611871157894743</v>
      </c>
      <c r="Q28" s="96">
        <f t="shared" si="13"/>
        <v>0.15025290384431975</v>
      </c>
      <c r="R28" s="25">
        <f t="shared" si="14"/>
        <v>30.30593557894737</v>
      </c>
      <c r="S28" s="25">
        <f t="shared" si="15"/>
        <v>0.75126451922159876</v>
      </c>
      <c r="T28" s="95">
        <f t="shared" si="16"/>
        <v>28.790638800000004</v>
      </c>
      <c r="U28" s="96">
        <f t="shared" si="17"/>
        <v>0.71370129326051879</v>
      </c>
      <c r="W28" s="50"/>
    </row>
    <row r="29" spans="1:23" x14ac:dyDescent="0.3">
      <c r="A29" s="18">
        <f t="shared" si="18"/>
        <v>21</v>
      </c>
      <c r="B29" s="74">
        <v>43622.18</v>
      </c>
      <c r="C29" s="75"/>
      <c r="D29" s="74">
        <f t="shared" si="0"/>
        <v>59884.528704000004</v>
      </c>
      <c r="E29" s="78">
        <f t="shared" si="1"/>
        <v>1484.4986899818791</v>
      </c>
      <c r="F29" s="74">
        <f t="shared" si="2"/>
        <v>4990.3773920000003</v>
      </c>
      <c r="G29" s="78">
        <f t="shared" si="3"/>
        <v>123.70822416515659</v>
      </c>
      <c r="H29" s="74">
        <f t="shared" si="4"/>
        <v>0</v>
      </c>
      <c r="I29" s="78">
        <f t="shared" si="5"/>
        <v>0</v>
      </c>
      <c r="J29" s="74">
        <f t="shared" si="6"/>
        <v>0</v>
      </c>
      <c r="K29" s="78">
        <f t="shared" si="7"/>
        <v>0</v>
      </c>
      <c r="L29" s="95">
        <f t="shared" si="8"/>
        <v>30.30593557894737</v>
      </c>
      <c r="M29" s="96">
        <f t="shared" si="9"/>
        <v>0.75126451922159876</v>
      </c>
      <c r="N29" s="95">
        <f t="shared" si="10"/>
        <v>15.152967789473685</v>
      </c>
      <c r="O29" s="96">
        <f t="shared" si="11"/>
        <v>0.37563225961079938</v>
      </c>
      <c r="P29" s="95">
        <f t="shared" si="12"/>
        <v>6.0611871157894743</v>
      </c>
      <c r="Q29" s="96">
        <f t="shared" si="13"/>
        <v>0.15025290384431975</v>
      </c>
      <c r="R29" s="25">
        <f t="shared" si="14"/>
        <v>30.30593557894737</v>
      </c>
      <c r="S29" s="25">
        <f t="shared" si="15"/>
        <v>0.75126451922159876</v>
      </c>
      <c r="T29" s="95">
        <f t="shared" si="16"/>
        <v>28.790638800000004</v>
      </c>
      <c r="U29" s="96">
        <f t="shared" si="17"/>
        <v>0.71370129326051879</v>
      </c>
      <c r="W29" s="50"/>
    </row>
    <row r="30" spans="1:23" x14ac:dyDescent="0.3">
      <c r="A30" s="18">
        <f t="shared" si="18"/>
        <v>22</v>
      </c>
      <c r="B30" s="74">
        <v>45312.94</v>
      </c>
      <c r="C30" s="75"/>
      <c r="D30" s="74">
        <f t="shared" si="0"/>
        <v>62205.604032000003</v>
      </c>
      <c r="E30" s="78">
        <f t="shared" si="1"/>
        <v>1542.0366444140914</v>
      </c>
      <c r="F30" s="74">
        <f t="shared" si="2"/>
        <v>5183.8003360000002</v>
      </c>
      <c r="G30" s="78">
        <f t="shared" si="3"/>
        <v>128.50305370117428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31.480568842105264</v>
      </c>
      <c r="M30" s="96">
        <f t="shared" si="9"/>
        <v>0.78038291721360897</v>
      </c>
      <c r="N30" s="95">
        <f t="shared" si="10"/>
        <v>15.740284421052632</v>
      </c>
      <c r="O30" s="96">
        <f t="shared" si="11"/>
        <v>0.39019145860680449</v>
      </c>
      <c r="P30" s="95">
        <f t="shared" si="12"/>
        <v>6.2961137684210531</v>
      </c>
      <c r="Q30" s="96">
        <f t="shared" si="13"/>
        <v>0.15607658344272179</v>
      </c>
      <c r="R30" s="25">
        <f t="shared" si="14"/>
        <v>31.480568842105267</v>
      </c>
      <c r="S30" s="25">
        <f t="shared" si="15"/>
        <v>0.78038291721360908</v>
      </c>
      <c r="T30" s="95">
        <f t="shared" si="16"/>
        <v>29.906540400000001</v>
      </c>
      <c r="U30" s="96">
        <f t="shared" si="17"/>
        <v>0.74136377135292852</v>
      </c>
      <c r="W30" s="50"/>
    </row>
    <row r="31" spans="1:23" x14ac:dyDescent="0.3">
      <c r="A31" s="18">
        <f t="shared" si="18"/>
        <v>23</v>
      </c>
      <c r="B31" s="74">
        <v>47003.74</v>
      </c>
      <c r="C31" s="75"/>
      <c r="D31" s="74">
        <f t="shared" si="0"/>
        <v>64526.734272000002</v>
      </c>
      <c r="E31" s="78">
        <f t="shared" si="1"/>
        <v>1599.5759600792269</v>
      </c>
      <c r="F31" s="74">
        <f t="shared" si="2"/>
        <v>5377.2278559999995</v>
      </c>
      <c r="G31" s="78">
        <f t="shared" si="3"/>
        <v>133.2979966732689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32.655229894736841</v>
      </c>
      <c r="M31" s="96">
        <f t="shared" si="9"/>
        <v>0.80950200408867745</v>
      </c>
      <c r="N31" s="95">
        <f t="shared" si="10"/>
        <v>16.327614947368421</v>
      </c>
      <c r="O31" s="96">
        <f t="shared" si="11"/>
        <v>0.40475100204433873</v>
      </c>
      <c r="P31" s="95">
        <f t="shared" si="12"/>
        <v>6.5310459789473683</v>
      </c>
      <c r="Q31" s="96">
        <f t="shared" si="13"/>
        <v>0.16190040081773549</v>
      </c>
      <c r="R31" s="25">
        <f t="shared" si="14"/>
        <v>32.655229894736841</v>
      </c>
      <c r="S31" s="25">
        <f t="shared" si="15"/>
        <v>0.80950200408867745</v>
      </c>
      <c r="T31" s="95">
        <f t="shared" si="16"/>
        <v>31.022468400000001</v>
      </c>
      <c r="U31" s="96">
        <f t="shared" si="17"/>
        <v>0.76902690388424366</v>
      </c>
      <c r="W31" s="50"/>
    </row>
    <row r="32" spans="1:23" x14ac:dyDescent="0.3">
      <c r="A32" s="18">
        <f t="shared" si="18"/>
        <v>24</v>
      </c>
      <c r="B32" s="74">
        <v>48356.37</v>
      </c>
      <c r="C32" s="75"/>
      <c r="D32" s="74">
        <f t="shared" si="0"/>
        <v>66383.624735999998</v>
      </c>
      <c r="E32" s="78">
        <f t="shared" si="1"/>
        <v>1645.6070723031044</v>
      </c>
      <c r="F32" s="74">
        <f t="shared" si="2"/>
        <v>5531.9687280000007</v>
      </c>
      <c r="G32" s="78">
        <f t="shared" si="3"/>
        <v>137.13392269192539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33.594951789473683</v>
      </c>
      <c r="M32" s="96">
        <f t="shared" si="9"/>
        <v>0.83279710136796781</v>
      </c>
      <c r="N32" s="95">
        <f t="shared" si="10"/>
        <v>16.797475894736841</v>
      </c>
      <c r="O32" s="96">
        <f t="shared" si="11"/>
        <v>0.4163985506839839</v>
      </c>
      <c r="P32" s="95">
        <f t="shared" si="12"/>
        <v>6.7189903578947368</v>
      </c>
      <c r="Q32" s="96">
        <f t="shared" si="13"/>
        <v>0.16655942027359355</v>
      </c>
      <c r="R32" s="25">
        <f t="shared" si="14"/>
        <v>33.59495178947369</v>
      </c>
      <c r="S32" s="25">
        <f t="shared" si="15"/>
        <v>0.83279710136796792</v>
      </c>
      <c r="T32" s="95">
        <f t="shared" si="16"/>
        <v>31.915204199999998</v>
      </c>
      <c r="U32" s="96">
        <f t="shared" si="17"/>
        <v>0.79115724629956941</v>
      </c>
      <c r="W32" s="50"/>
    </row>
    <row r="33" spans="1:23" x14ac:dyDescent="0.3">
      <c r="A33" s="18">
        <f t="shared" si="18"/>
        <v>25</v>
      </c>
      <c r="B33" s="74">
        <v>48356.37</v>
      </c>
      <c r="C33" s="75"/>
      <c r="D33" s="74">
        <f t="shared" si="0"/>
        <v>66383.624735999998</v>
      </c>
      <c r="E33" s="78">
        <f t="shared" si="1"/>
        <v>1645.6070723031044</v>
      </c>
      <c r="F33" s="74">
        <f t="shared" si="2"/>
        <v>5531.9687280000007</v>
      </c>
      <c r="G33" s="78">
        <f t="shared" si="3"/>
        <v>137.13392269192539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33.594951789473683</v>
      </c>
      <c r="M33" s="96">
        <f t="shared" si="9"/>
        <v>0.83279710136796781</v>
      </c>
      <c r="N33" s="95">
        <f t="shared" si="10"/>
        <v>16.797475894736841</v>
      </c>
      <c r="O33" s="96">
        <f t="shared" si="11"/>
        <v>0.4163985506839839</v>
      </c>
      <c r="P33" s="95">
        <f t="shared" si="12"/>
        <v>6.7189903578947368</v>
      </c>
      <c r="Q33" s="96">
        <f t="shared" si="13"/>
        <v>0.16655942027359355</v>
      </c>
      <c r="R33" s="25">
        <f t="shared" si="14"/>
        <v>33.59495178947369</v>
      </c>
      <c r="S33" s="25">
        <f t="shared" si="15"/>
        <v>0.83279710136796792</v>
      </c>
      <c r="T33" s="95">
        <f t="shared" si="16"/>
        <v>31.915204199999998</v>
      </c>
      <c r="U33" s="96">
        <f t="shared" si="17"/>
        <v>0.79115724629956941</v>
      </c>
      <c r="W33" s="50"/>
    </row>
    <row r="34" spans="1:23" x14ac:dyDescent="0.3">
      <c r="A34" s="18">
        <f t="shared" si="18"/>
        <v>26</v>
      </c>
      <c r="B34" s="74">
        <v>48356.37</v>
      </c>
      <c r="C34" s="75"/>
      <c r="D34" s="74">
        <f t="shared" si="0"/>
        <v>66383.624735999998</v>
      </c>
      <c r="E34" s="78">
        <f t="shared" si="1"/>
        <v>1645.6070723031044</v>
      </c>
      <c r="F34" s="74">
        <f t="shared" si="2"/>
        <v>5531.9687280000007</v>
      </c>
      <c r="G34" s="78">
        <f t="shared" si="3"/>
        <v>137.13392269192539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33.594951789473683</v>
      </c>
      <c r="M34" s="96">
        <f t="shared" si="9"/>
        <v>0.83279710136796781</v>
      </c>
      <c r="N34" s="95">
        <f t="shared" si="10"/>
        <v>16.797475894736841</v>
      </c>
      <c r="O34" s="96">
        <f t="shared" si="11"/>
        <v>0.4163985506839839</v>
      </c>
      <c r="P34" s="95">
        <f t="shared" si="12"/>
        <v>6.7189903578947368</v>
      </c>
      <c r="Q34" s="96">
        <f t="shared" si="13"/>
        <v>0.16655942027359355</v>
      </c>
      <c r="R34" s="25">
        <f t="shared" si="14"/>
        <v>33.59495178947369</v>
      </c>
      <c r="S34" s="25">
        <f t="shared" si="15"/>
        <v>0.83279710136796792</v>
      </c>
      <c r="T34" s="95">
        <f t="shared" si="16"/>
        <v>31.915204199999998</v>
      </c>
      <c r="U34" s="96">
        <f t="shared" si="17"/>
        <v>0.79115724629956941</v>
      </c>
      <c r="W34" s="50"/>
    </row>
    <row r="35" spans="1:23" x14ac:dyDescent="0.3">
      <c r="A35" s="18">
        <f t="shared" si="18"/>
        <v>27</v>
      </c>
      <c r="B35" s="74">
        <v>48356.37</v>
      </c>
      <c r="C35" s="75"/>
      <c r="D35" s="74">
        <f t="shared" si="0"/>
        <v>66383.624735999998</v>
      </c>
      <c r="E35" s="78">
        <f t="shared" si="1"/>
        <v>1645.6070723031044</v>
      </c>
      <c r="F35" s="74">
        <f t="shared" si="2"/>
        <v>5531.9687280000007</v>
      </c>
      <c r="G35" s="78">
        <f t="shared" si="3"/>
        <v>137.13392269192539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33.594951789473683</v>
      </c>
      <c r="M35" s="96">
        <f t="shared" si="9"/>
        <v>0.83279710136796781</v>
      </c>
      <c r="N35" s="95">
        <f t="shared" si="10"/>
        <v>16.797475894736841</v>
      </c>
      <c r="O35" s="96">
        <f t="shared" si="11"/>
        <v>0.4163985506839839</v>
      </c>
      <c r="P35" s="95">
        <f t="shared" si="12"/>
        <v>6.7189903578947368</v>
      </c>
      <c r="Q35" s="96">
        <f t="shared" si="13"/>
        <v>0.16655942027359355</v>
      </c>
      <c r="R35" s="25">
        <f t="shared" si="14"/>
        <v>33.59495178947369</v>
      </c>
      <c r="S35" s="25">
        <f t="shared" si="15"/>
        <v>0.83279710136796792</v>
      </c>
      <c r="T35" s="95">
        <f t="shared" si="16"/>
        <v>31.915204199999998</v>
      </c>
      <c r="U35" s="96">
        <f t="shared" si="17"/>
        <v>0.79115724629956941</v>
      </c>
      <c r="W35" s="50"/>
    </row>
    <row r="36" spans="1:23" x14ac:dyDescent="0.3">
      <c r="A36" s="26"/>
      <c r="B36" s="76"/>
      <c r="C36" s="77"/>
      <c r="D36" s="76"/>
      <c r="E36" s="77"/>
      <c r="F36" s="76"/>
      <c r="G36" s="77"/>
      <c r="H36" s="76"/>
      <c r="I36" s="77"/>
      <c r="J36" s="76"/>
      <c r="K36" s="77"/>
      <c r="L36" s="76"/>
      <c r="M36" s="77"/>
      <c r="N36" s="76"/>
      <c r="O36" s="77"/>
      <c r="P36" s="76"/>
      <c r="Q36" s="77"/>
      <c r="R36" s="26"/>
      <c r="S36" s="26"/>
      <c r="T36" s="76"/>
      <c r="U36" s="77"/>
    </row>
  </sheetData>
  <dataConsolidate/>
  <mergeCells count="286">
    <mergeCell ref="B8:C8"/>
    <mergeCell ref="B9:C9"/>
    <mergeCell ref="B10:C10"/>
    <mergeCell ref="F8:G8"/>
    <mergeCell ref="F9:G9"/>
    <mergeCell ref="F10:G10"/>
    <mergeCell ref="L4:Q4"/>
    <mergeCell ref="B4:E4"/>
    <mergeCell ref="B6:C6"/>
    <mergeCell ref="P6:Q6"/>
    <mergeCell ref="F5:G5"/>
    <mergeCell ref="H5:I5"/>
    <mergeCell ref="H6:I6"/>
    <mergeCell ref="H4:I4"/>
    <mergeCell ref="J4:K4"/>
    <mergeCell ref="J5:K5"/>
    <mergeCell ref="D7:E7"/>
    <mergeCell ref="B5:C5"/>
    <mergeCell ref="D5:E5"/>
    <mergeCell ref="D6:E6"/>
    <mergeCell ref="B7:C7"/>
    <mergeCell ref="L9:M9"/>
    <mergeCell ref="L5:Q5"/>
    <mergeCell ref="N7:O7"/>
    <mergeCell ref="B35:C35"/>
    <mergeCell ref="B28:C28"/>
    <mergeCell ref="B29:C29"/>
    <mergeCell ref="B30:C30"/>
    <mergeCell ref="B31:C31"/>
    <mergeCell ref="B32:C32"/>
    <mergeCell ref="B13:C13"/>
    <mergeCell ref="B14:C14"/>
    <mergeCell ref="B15:C15"/>
    <mergeCell ref="B16:C16"/>
    <mergeCell ref="B33:C33"/>
    <mergeCell ref="B34:C34"/>
    <mergeCell ref="B17:C17"/>
    <mergeCell ref="B18:C18"/>
    <mergeCell ref="B19:C19"/>
    <mergeCell ref="B11:C11"/>
    <mergeCell ref="B25:C25"/>
    <mergeCell ref="B26:C26"/>
    <mergeCell ref="B27:C27"/>
    <mergeCell ref="B20:C20"/>
    <mergeCell ref="B21:C21"/>
    <mergeCell ref="B22:C22"/>
    <mergeCell ref="B23:C23"/>
    <mergeCell ref="B24:C24"/>
    <mergeCell ref="B12:C12"/>
    <mergeCell ref="B36:C3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1:E21"/>
    <mergeCell ref="D22:E22"/>
    <mergeCell ref="D23:E23"/>
    <mergeCell ref="D24:E24"/>
    <mergeCell ref="D17:E17"/>
    <mergeCell ref="D18:E18"/>
    <mergeCell ref="D19:E19"/>
    <mergeCell ref="D20:E20"/>
    <mergeCell ref="D35:E35"/>
    <mergeCell ref="D36:E36"/>
    <mergeCell ref="D29:E2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J6:K6"/>
    <mergeCell ref="L7:M7"/>
    <mergeCell ref="J7:K7"/>
    <mergeCell ref="F23:G23"/>
    <mergeCell ref="F24:G24"/>
    <mergeCell ref="F25:G25"/>
    <mergeCell ref="F26:G26"/>
    <mergeCell ref="F19:G19"/>
    <mergeCell ref="F20:G20"/>
    <mergeCell ref="F21:G21"/>
    <mergeCell ref="F22:G22"/>
    <mergeCell ref="F31:G31"/>
    <mergeCell ref="F32:G32"/>
    <mergeCell ref="F33:G33"/>
    <mergeCell ref="F34:G34"/>
    <mergeCell ref="F27:G27"/>
    <mergeCell ref="F28:G28"/>
    <mergeCell ref="F29:G29"/>
    <mergeCell ref="T5:U5"/>
    <mergeCell ref="F15:G15"/>
    <mergeCell ref="F16:G16"/>
    <mergeCell ref="F17:G17"/>
    <mergeCell ref="F18:G18"/>
    <mergeCell ref="F11:G11"/>
    <mergeCell ref="F12:G12"/>
    <mergeCell ref="F13:G13"/>
    <mergeCell ref="F14:G14"/>
    <mergeCell ref="T7:U7"/>
    <mergeCell ref="J8:K8"/>
    <mergeCell ref="J9:K9"/>
    <mergeCell ref="J10:K10"/>
    <mergeCell ref="J11:K11"/>
    <mergeCell ref="J12:K12"/>
    <mergeCell ref="J13:K13"/>
    <mergeCell ref="J14:K14"/>
    <mergeCell ref="L10:M10"/>
    <mergeCell ref="P7:Q7"/>
    <mergeCell ref="N8:O8"/>
    <mergeCell ref="F30:G30"/>
    <mergeCell ref="F35:G35"/>
    <mergeCell ref="F36:G36"/>
    <mergeCell ref="F7:G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1:I21"/>
    <mergeCell ref="H22:I22"/>
    <mergeCell ref="H23:I23"/>
    <mergeCell ref="H24:I24"/>
    <mergeCell ref="H17:I17"/>
    <mergeCell ref="H18:I18"/>
    <mergeCell ref="H19:I19"/>
    <mergeCell ref="H20:I20"/>
    <mergeCell ref="H35:I35"/>
    <mergeCell ref="H36:I36"/>
    <mergeCell ref="H29:I29"/>
    <mergeCell ref="H30:I30"/>
    <mergeCell ref="H31:I31"/>
    <mergeCell ref="H32:I32"/>
    <mergeCell ref="J15:K15"/>
    <mergeCell ref="J16:K16"/>
    <mergeCell ref="J17:K17"/>
    <mergeCell ref="H33:I33"/>
    <mergeCell ref="H34:I34"/>
    <mergeCell ref="H25:I25"/>
    <mergeCell ref="H26:I26"/>
    <mergeCell ref="H27:I27"/>
    <mergeCell ref="H28:I28"/>
    <mergeCell ref="J22:K22"/>
    <mergeCell ref="J23:K23"/>
    <mergeCell ref="J24:K24"/>
    <mergeCell ref="J25:K25"/>
    <mergeCell ref="J18:K18"/>
    <mergeCell ref="J19:K19"/>
    <mergeCell ref="J20:K20"/>
    <mergeCell ref="J21:K21"/>
    <mergeCell ref="J30:K30"/>
    <mergeCell ref="J31:K31"/>
    <mergeCell ref="J32:K32"/>
    <mergeCell ref="J33:K33"/>
    <mergeCell ref="J26:K26"/>
    <mergeCell ref="J27:K27"/>
    <mergeCell ref="J28:K28"/>
    <mergeCell ref="J29:K29"/>
    <mergeCell ref="J34:K34"/>
    <mergeCell ref="J35:K35"/>
    <mergeCell ref="J36:K36"/>
    <mergeCell ref="L8:M8"/>
    <mergeCell ref="L11:M11"/>
    <mergeCell ref="L12:M12"/>
    <mergeCell ref="L13:M13"/>
    <mergeCell ref="L14:M14"/>
    <mergeCell ref="L15:M15"/>
    <mergeCell ref="L16:M16"/>
    <mergeCell ref="L21:M21"/>
    <mergeCell ref="L22:M22"/>
    <mergeCell ref="L23:M23"/>
    <mergeCell ref="L24:M24"/>
    <mergeCell ref="L17:M17"/>
    <mergeCell ref="L18:M18"/>
    <mergeCell ref="L19:M19"/>
    <mergeCell ref="L20:M20"/>
    <mergeCell ref="L35:M35"/>
    <mergeCell ref="L36:M36"/>
    <mergeCell ref="L29:M29"/>
    <mergeCell ref="L30:M30"/>
    <mergeCell ref="L31:M31"/>
    <mergeCell ref="L32:M32"/>
    <mergeCell ref="N9:O9"/>
    <mergeCell ref="N10:O10"/>
    <mergeCell ref="N11:O11"/>
    <mergeCell ref="L33:M33"/>
    <mergeCell ref="L34:M34"/>
    <mergeCell ref="L25:M25"/>
    <mergeCell ref="L26:M26"/>
    <mergeCell ref="L27:M27"/>
    <mergeCell ref="L28:M28"/>
    <mergeCell ref="N16:O16"/>
    <mergeCell ref="N17:O17"/>
    <mergeCell ref="N18:O18"/>
    <mergeCell ref="N19:O19"/>
    <mergeCell ref="N12:O12"/>
    <mergeCell ref="N13:O13"/>
    <mergeCell ref="N14:O14"/>
    <mergeCell ref="N15:O15"/>
    <mergeCell ref="N24:O24"/>
    <mergeCell ref="N25:O25"/>
    <mergeCell ref="N26:O26"/>
    <mergeCell ref="N27:O27"/>
    <mergeCell ref="N20:O20"/>
    <mergeCell ref="N21:O21"/>
    <mergeCell ref="N22:O22"/>
    <mergeCell ref="N23:O23"/>
    <mergeCell ref="N32:O32"/>
    <mergeCell ref="N33:O33"/>
    <mergeCell ref="N34:O34"/>
    <mergeCell ref="N35:O35"/>
    <mergeCell ref="N28:O28"/>
    <mergeCell ref="N29:O29"/>
    <mergeCell ref="N30:O30"/>
    <mergeCell ref="N31:O31"/>
    <mergeCell ref="N36:O36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21:Q21"/>
    <mergeCell ref="P22:Q22"/>
    <mergeCell ref="P23:Q23"/>
    <mergeCell ref="P24:Q24"/>
    <mergeCell ref="P17:Q17"/>
    <mergeCell ref="P18:Q18"/>
    <mergeCell ref="P19:Q19"/>
    <mergeCell ref="P20:Q20"/>
    <mergeCell ref="P35:Q35"/>
    <mergeCell ref="P36:Q36"/>
    <mergeCell ref="P29:Q29"/>
    <mergeCell ref="P30:Q30"/>
    <mergeCell ref="P31:Q31"/>
    <mergeCell ref="P32:Q32"/>
    <mergeCell ref="T8:U8"/>
    <mergeCell ref="T9:U9"/>
    <mergeCell ref="T10:U10"/>
    <mergeCell ref="T11:U11"/>
    <mergeCell ref="P33:Q33"/>
    <mergeCell ref="P34:Q34"/>
    <mergeCell ref="P25:Q25"/>
    <mergeCell ref="P26:Q26"/>
    <mergeCell ref="P27:Q27"/>
    <mergeCell ref="P28:Q28"/>
    <mergeCell ref="T16:U16"/>
    <mergeCell ref="T17:U17"/>
    <mergeCell ref="T18:U18"/>
    <mergeCell ref="T19:U19"/>
    <mergeCell ref="T12:U12"/>
    <mergeCell ref="T13:U13"/>
    <mergeCell ref="T14:U14"/>
    <mergeCell ref="T15:U15"/>
    <mergeCell ref="T20:U20"/>
    <mergeCell ref="T21:U21"/>
    <mergeCell ref="T22:U22"/>
    <mergeCell ref="T36:U36"/>
    <mergeCell ref="T29:U29"/>
    <mergeCell ref="T30:U30"/>
    <mergeCell ref="T31:U31"/>
    <mergeCell ref="T32:U32"/>
    <mergeCell ref="T23:U23"/>
    <mergeCell ref="T24:U24"/>
    <mergeCell ref="T33:U33"/>
    <mergeCell ref="T34:U34"/>
    <mergeCell ref="T35:U35"/>
    <mergeCell ref="T25:U25"/>
    <mergeCell ref="T26:U26"/>
    <mergeCell ref="T27:U27"/>
    <mergeCell ref="T28:U28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="75" zoomScaleNormal="75" workbookViewId="0">
      <selection activeCell="F24" sqref="F24:G24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1" style="1" customWidth="1"/>
    <col min="24" max="16384" width="8.85546875" style="1"/>
  </cols>
  <sheetData>
    <row r="1" spans="1:23" ht="16.5" x14ac:dyDescent="0.3">
      <c r="A1" s="5" t="s">
        <v>91</v>
      </c>
      <c r="B1" s="5" t="s">
        <v>1</v>
      </c>
      <c r="C1" s="5"/>
      <c r="D1" s="5"/>
      <c r="E1" s="37" t="s">
        <v>164</v>
      </c>
      <c r="F1" s="48" t="s">
        <v>165</v>
      </c>
      <c r="G1" s="5"/>
      <c r="H1" s="5"/>
      <c r="N1" s="47" t="str">
        <f>Voorblad!G24</f>
        <v>1 april 2020</v>
      </c>
      <c r="Q1" s="8" t="s">
        <v>90</v>
      </c>
    </row>
    <row r="2" spans="1:23" x14ac:dyDescent="0.3">
      <c r="A2" s="8"/>
      <c r="T2" s="1" t="s">
        <v>6</v>
      </c>
      <c r="U2" s="13">
        <f>Voorblad!D2</f>
        <v>1.3728</v>
      </c>
    </row>
    <row r="3" spans="1:23" ht="17.25" x14ac:dyDescent="0.35">
      <c r="A3" s="5"/>
      <c r="B3" s="5"/>
      <c r="C3" s="5"/>
      <c r="D3" s="5"/>
      <c r="E3" s="10"/>
      <c r="F3" s="11"/>
      <c r="G3" s="5"/>
      <c r="H3" s="5"/>
      <c r="Q3" s="8"/>
      <c r="U3" s="13"/>
    </row>
    <row r="4" spans="1:23" x14ac:dyDescent="0.3">
      <c r="A4" s="14"/>
      <c r="B4" s="83" t="s">
        <v>7</v>
      </c>
      <c r="C4" s="91"/>
      <c r="D4" s="91"/>
      <c r="E4" s="84"/>
      <c r="F4" s="15" t="s">
        <v>8</v>
      </c>
      <c r="G4" s="16"/>
      <c r="H4" s="83" t="s">
        <v>9</v>
      </c>
      <c r="I4" s="86"/>
      <c r="J4" s="83" t="s">
        <v>10</v>
      </c>
      <c r="K4" s="84"/>
      <c r="L4" s="83" t="s">
        <v>11</v>
      </c>
      <c r="M4" s="91"/>
      <c r="N4" s="91"/>
      <c r="O4" s="91"/>
      <c r="P4" s="91"/>
      <c r="Q4" s="84"/>
      <c r="R4" s="17" t="s">
        <v>12</v>
      </c>
      <c r="S4" s="17"/>
      <c r="T4" s="17"/>
      <c r="U4" s="16"/>
    </row>
    <row r="5" spans="1:23" x14ac:dyDescent="0.3">
      <c r="A5" s="18"/>
      <c r="B5" s="79">
        <v>1</v>
      </c>
      <c r="C5" s="80"/>
      <c r="D5" s="79"/>
      <c r="E5" s="80"/>
      <c r="F5" s="79"/>
      <c r="G5" s="80"/>
      <c r="H5" s="79"/>
      <c r="I5" s="80"/>
      <c r="J5" s="87" t="s">
        <v>13</v>
      </c>
      <c r="K5" s="80"/>
      <c r="L5" s="87" t="s">
        <v>14</v>
      </c>
      <c r="M5" s="88"/>
      <c r="N5" s="88"/>
      <c r="O5" s="88"/>
      <c r="P5" s="88"/>
      <c r="Q5" s="80"/>
      <c r="R5" s="19"/>
      <c r="S5" s="19"/>
      <c r="T5" s="85" t="s">
        <v>15</v>
      </c>
      <c r="U5" s="80"/>
    </row>
    <row r="6" spans="1:23" x14ac:dyDescent="0.3">
      <c r="A6" s="18"/>
      <c r="B6" s="92" t="s">
        <v>16</v>
      </c>
      <c r="C6" s="93"/>
      <c r="D6" s="81" t="str">
        <f>Voorblad!G24</f>
        <v>1 april 2020</v>
      </c>
      <c r="E6" s="82"/>
      <c r="F6" s="20" t="str">
        <f>D6</f>
        <v>1 april 2020</v>
      </c>
      <c r="G6" s="21"/>
      <c r="H6" s="89"/>
      <c r="I6" s="82"/>
      <c r="J6" s="89"/>
      <c r="K6" s="82"/>
      <c r="L6" s="22">
        <v>1</v>
      </c>
      <c r="M6" s="19"/>
      <c r="N6" s="23">
        <v>0.5</v>
      </c>
      <c r="O6" s="19"/>
      <c r="P6" s="94">
        <v>0.2</v>
      </c>
      <c r="Q6" s="93"/>
      <c r="R6" s="19" t="s">
        <v>9</v>
      </c>
      <c r="S6" s="19"/>
      <c r="T6" s="19"/>
      <c r="U6" s="24"/>
    </row>
    <row r="7" spans="1:23" x14ac:dyDescent="0.3">
      <c r="A7" s="18"/>
      <c r="B7" s="83"/>
      <c r="C7" s="84"/>
      <c r="D7" s="90"/>
      <c r="E7" s="86"/>
      <c r="F7" s="90"/>
      <c r="G7" s="86"/>
      <c r="H7" s="90"/>
      <c r="I7" s="86"/>
      <c r="J7" s="90"/>
      <c r="K7" s="86"/>
      <c r="L7" s="90"/>
      <c r="M7" s="86"/>
      <c r="N7" s="90"/>
      <c r="O7" s="86"/>
      <c r="P7" s="90"/>
      <c r="Q7" s="86"/>
      <c r="R7" s="14"/>
      <c r="S7" s="14"/>
      <c r="T7" s="90"/>
      <c r="U7" s="86"/>
    </row>
    <row r="8" spans="1:23" x14ac:dyDescent="0.3">
      <c r="A8" s="18">
        <v>0</v>
      </c>
      <c r="B8" s="74">
        <v>29104.76</v>
      </c>
      <c r="C8" s="75"/>
      <c r="D8" s="74">
        <f t="shared" ref="D8:D35" si="0">B8*$U$2</f>
        <v>39955.014528</v>
      </c>
      <c r="E8" s="78">
        <f t="shared" ref="E8:E35" si="1">D8/40.3399</f>
        <v>990.45893837119081</v>
      </c>
      <c r="F8" s="74">
        <f t="shared" ref="F8:F35" si="2">B8/12*$U$2</f>
        <v>3329.5845439999998</v>
      </c>
      <c r="G8" s="78">
        <f t="shared" ref="G8:G35" si="3">F8/40.3399</f>
        <v>82.538244864265891</v>
      </c>
      <c r="H8" s="74">
        <f t="shared" ref="H8:H35" si="4">((B8&lt;19968.2)*913.03+(B8&gt;19968.2)*(B8&lt;20424.71)*(20424.71-B8+456.51)+(B8&gt;20424.71)*(B8&lt;22659.62)*456.51+(B8&gt;22659.62)*(B8&lt;23116.13)*(23116.13-B8))/12*$U$2</f>
        <v>0</v>
      </c>
      <c r="I8" s="78">
        <f t="shared" ref="I8:I35" si="5">H8/40.3399</f>
        <v>0</v>
      </c>
      <c r="J8" s="74">
        <f t="shared" ref="J8:J35" si="6">((B8&lt;19968.2)*456.51+(B8&gt;19968.2)*(B8&lt;20196.46)*(20196.46-B8+228.26)+(B8&gt;20196.46)*(B8&lt;22659.62)*228.26+(B8&gt;22659.62)*(B8&lt;22887.88)*(22887.88-B8))/12*$U$2</f>
        <v>0</v>
      </c>
      <c r="K8" s="78">
        <f t="shared" ref="K8:K35" si="7">J8/40.3399</f>
        <v>0</v>
      </c>
      <c r="L8" s="95">
        <f t="shared" ref="L8:L35" si="8">D8/1976</f>
        <v>20.22014905263158</v>
      </c>
      <c r="M8" s="96">
        <f t="shared" ref="M8:M35" si="9">L8/40.3399</f>
        <v>0.50124440200971199</v>
      </c>
      <c r="N8" s="95">
        <f t="shared" ref="N8:N35" si="10">L8/2</f>
        <v>10.11007452631579</v>
      </c>
      <c r="O8" s="96">
        <f t="shared" ref="O8:O35" si="11">N8/40.3399</f>
        <v>0.25062220100485599</v>
      </c>
      <c r="P8" s="95">
        <f t="shared" ref="P8:P35" si="12">L8/5</f>
        <v>4.0440298105263164</v>
      </c>
      <c r="Q8" s="96">
        <f t="shared" ref="Q8:Q35" si="13">P8/40.3399</f>
        <v>0.10024888040194241</v>
      </c>
      <c r="R8" s="25">
        <f t="shared" ref="R8:R35" si="14">(F8+H8)/1976*12</f>
        <v>20.220149052631577</v>
      </c>
      <c r="S8" s="25">
        <f t="shared" ref="S8:S35" si="15">R8/40.3399</f>
        <v>0.50124440200971188</v>
      </c>
      <c r="T8" s="95">
        <f t="shared" ref="T8:T35" si="16">D8/2080</f>
        <v>19.209141599999999</v>
      </c>
      <c r="U8" s="96">
        <f t="shared" ref="U8:U35" si="17">T8/40.3399</f>
        <v>0.47618218190922634</v>
      </c>
      <c r="W8" s="50"/>
    </row>
    <row r="9" spans="1:23" x14ac:dyDescent="0.3">
      <c r="A9" s="18">
        <f t="shared" ref="A9:A35" si="18">+A8+1</f>
        <v>1</v>
      </c>
      <c r="B9" s="74">
        <v>29944.34</v>
      </c>
      <c r="C9" s="75"/>
      <c r="D9" s="74">
        <f t="shared" si="0"/>
        <v>41107.589952000002</v>
      </c>
      <c r="E9" s="78">
        <f t="shared" si="1"/>
        <v>1019.0305368134279</v>
      </c>
      <c r="F9" s="74">
        <f t="shared" si="2"/>
        <v>3425.6324960000002</v>
      </c>
      <c r="G9" s="78">
        <f t="shared" si="3"/>
        <v>84.919211401119</v>
      </c>
      <c r="H9" s="74">
        <f t="shared" si="4"/>
        <v>0</v>
      </c>
      <c r="I9" s="78">
        <f t="shared" si="5"/>
        <v>0</v>
      </c>
      <c r="J9" s="74">
        <f t="shared" si="6"/>
        <v>0</v>
      </c>
      <c r="K9" s="78">
        <f t="shared" si="7"/>
        <v>0</v>
      </c>
      <c r="L9" s="95">
        <f t="shared" si="8"/>
        <v>20.803436210526318</v>
      </c>
      <c r="M9" s="96">
        <f t="shared" si="9"/>
        <v>0.51570371296226114</v>
      </c>
      <c r="N9" s="95">
        <f t="shared" si="10"/>
        <v>10.401718105263159</v>
      </c>
      <c r="O9" s="96">
        <f t="shared" si="11"/>
        <v>0.25785185648113057</v>
      </c>
      <c r="P9" s="95">
        <f t="shared" si="12"/>
        <v>4.1606872421052632</v>
      </c>
      <c r="Q9" s="96">
        <f t="shared" si="13"/>
        <v>0.10314074259245222</v>
      </c>
      <c r="R9" s="25">
        <f t="shared" si="14"/>
        <v>20.803436210526318</v>
      </c>
      <c r="S9" s="25">
        <f t="shared" si="15"/>
        <v>0.51570371296226114</v>
      </c>
      <c r="T9" s="95">
        <f t="shared" si="16"/>
        <v>19.763264400000001</v>
      </c>
      <c r="U9" s="96">
        <f t="shared" si="17"/>
        <v>0.48991852731414803</v>
      </c>
      <c r="W9" s="50"/>
    </row>
    <row r="10" spans="1:23" x14ac:dyDescent="0.3">
      <c r="A10" s="18">
        <f t="shared" si="18"/>
        <v>2</v>
      </c>
      <c r="B10" s="74">
        <v>30818.89</v>
      </c>
      <c r="C10" s="75"/>
      <c r="D10" s="74">
        <f t="shared" si="0"/>
        <v>42308.172191999998</v>
      </c>
      <c r="E10" s="78">
        <f t="shared" si="1"/>
        <v>1048.792193138803</v>
      </c>
      <c r="F10" s="74">
        <f t="shared" si="2"/>
        <v>3525.681016</v>
      </c>
      <c r="G10" s="78">
        <f t="shared" si="3"/>
        <v>87.399349428233592</v>
      </c>
      <c r="H10" s="74">
        <f t="shared" si="4"/>
        <v>0</v>
      </c>
      <c r="I10" s="78">
        <f t="shared" si="5"/>
        <v>0</v>
      </c>
      <c r="J10" s="74">
        <f t="shared" si="6"/>
        <v>0</v>
      </c>
      <c r="K10" s="78">
        <f t="shared" si="7"/>
        <v>0</v>
      </c>
      <c r="L10" s="95">
        <f t="shared" si="8"/>
        <v>21.411018315789473</v>
      </c>
      <c r="M10" s="96">
        <f t="shared" si="9"/>
        <v>0.53076527992854405</v>
      </c>
      <c r="N10" s="95">
        <f t="shared" si="10"/>
        <v>10.705509157894737</v>
      </c>
      <c r="O10" s="96">
        <f t="shared" si="11"/>
        <v>0.26538263996427203</v>
      </c>
      <c r="P10" s="95">
        <f t="shared" si="12"/>
        <v>4.2822036631578948</v>
      </c>
      <c r="Q10" s="96">
        <f t="shared" si="13"/>
        <v>0.1061530559857088</v>
      </c>
      <c r="R10" s="25">
        <f t="shared" si="14"/>
        <v>21.411018315789473</v>
      </c>
      <c r="S10" s="25">
        <f t="shared" si="15"/>
        <v>0.53076527992854405</v>
      </c>
      <c r="T10" s="95">
        <f t="shared" si="16"/>
        <v>20.340467399999998</v>
      </c>
      <c r="U10" s="96">
        <f t="shared" si="17"/>
        <v>0.50422701593211683</v>
      </c>
      <c r="W10" s="50"/>
    </row>
    <row r="11" spans="1:23" x14ac:dyDescent="0.3">
      <c r="A11" s="18">
        <f t="shared" si="18"/>
        <v>3</v>
      </c>
      <c r="B11" s="74">
        <v>31693.4</v>
      </c>
      <c r="C11" s="75"/>
      <c r="D11" s="74">
        <f t="shared" si="0"/>
        <v>43508.699520000002</v>
      </c>
      <c r="E11" s="78">
        <f t="shared" si="1"/>
        <v>1078.552488231255</v>
      </c>
      <c r="F11" s="74">
        <f t="shared" si="2"/>
        <v>3625.72496</v>
      </c>
      <c r="G11" s="78">
        <f t="shared" si="3"/>
        <v>89.879374019271239</v>
      </c>
      <c r="H11" s="74">
        <f t="shared" si="4"/>
        <v>0</v>
      </c>
      <c r="I11" s="78">
        <f t="shared" si="5"/>
        <v>0</v>
      </c>
      <c r="J11" s="74">
        <f t="shared" si="6"/>
        <v>0</v>
      </c>
      <c r="K11" s="78">
        <f t="shared" si="7"/>
        <v>0</v>
      </c>
      <c r="L11" s="95">
        <f t="shared" si="8"/>
        <v>22.018572631578948</v>
      </c>
      <c r="M11" s="96">
        <f t="shared" si="9"/>
        <v>0.5458261580117687</v>
      </c>
      <c r="N11" s="95">
        <f t="shared" si="10"/>
        <v>11.009286315789474</v>
      </c>
      <c r="O11" s="96">
        <f t="shared" si="11"/>
        <v>0.27291307900588435</v>
      </c>
      <c r="P11" s="95">
        <f t="shared" si="12"/>
        <v>4.40371452631579</v>
      </c>
      <c r="Q11" s="96">
        <f t="shared" si="13"/>
        <v>0.10916523160235375</v>
      </c>
      <c r="R11" s="25">
        <f t="shared" si="14"/>
        <v>22.018572631578948</v>
      </c>
      <c r="S11" s="25">
        <f t="shared" si="15"/>
        <v>0.5458261580117687</v>
      </c>
      <c r="T11" s="95">
        <f t="shared" si="16"/>
        <v>20.917643999999999</v>
      </c>
      <c r="U11" s="96">
        <f t="shared" si="17"/>
        <v>0.51853485011118028</v>
      </c>
      <c r="W11" s="50"/>
    </row>
    <row r="12" spans="1:23" x14ac:dyDescent="0.3">
      <c r="A12" s="18">
        <f t="shared" si="18"/>
        <v>4</v>
      </c>
      <c r="B12" s="74">
        <v>32742.880000000001</v>
      </c>
      <c r="C12" s="75"/>
      <c r="D12" s="74">
        <f t="shared" si="0"/>
        <v>44949.425664000002</v>
      </c>
      <c r="E12" s="78">
        <f t="shared" si="1"/>
        <v>1114.2671564381667</v>
      </c>
      <c r="F12" s="74">
        <f t="shared" si="2"/>
        <v>3745.785472</v>
      </c>
      <c r="G12" s="78">
        <f t="shared" si="3"/>
        <v>92.85559636984722</v>
      </c>
      <c r="H12" s="74">
        <f t="shared" si="4"/>
        <v>0</v>
      </c>
      <c r="I12" s="78">
        <f t="shared" si="5"/>
        <v>0</v>
      </c>
      <c r="J12" s="74">
        <f t="shared" si="6"/>
        <v>0</v>
      </c>
      <c r="K12" s="78">
        <f t="shared" si="7"/>
        <v>0</v>
      </c>
      <c r="L12" s="95">
        <f t="shared" si="8"/>
        <v>22.747685052631581</v>
      </c>
      <c r="M12" s="96">
        <f t="shared" si="9"/>
        <v>0.5639003828128375</v>
      </c>
      <c r="N12" s="95">
        <f t="shared" si="10"/>
        <v>11.373842526315791</v>
      </c>
      <c r="O12" s="96">
        <f t="shared" si="11"/>
        <v>0.28195019140641875</v>
      </c>
      <c r="P12" s="95">
        <f t="shared" si="12"/>
        <v>4.5495370105263166</v>
      </c>
      <c r="Q12" s="96">
        <f t="shared" si="13"/>
        <v>0.1127800765625675</v>
      </c>
      <c r="R12" s="25">
        <f t="shared" si="14"/>
        <v>22.747685052631581</v>
      </c>
      <c r="S12" s="25">
        <f t="shared" si="15"/>
        <v>0.5639003828128375</v>
      </c>
      <c r="T12" s="95">
        <f t="shared" si="16"/>
        <v>21.610300800000001</v>
      </c>
      <c r="U12" s="96">
        <f t="shared" si="17"/>
        <v>0.53570536367219557</v>
      </c>
      <c r="W12" s="50"/>
    </row>
    <row r="13" spans="1:23" x14ac:dyDescent="0.3">
      <c r="A13" s="18">
        <f t="shared" si="18"/>
        <v>5</v>
      </c>
      <c r="B13" s="74">
        <v>34107.14</v>
      </c>
      <c r="C13" s="75"/>
      <c r="D13" s="74">
        <f t="shared" si="0"/>
        <v>46822.281792000002</v>
      </c>
      <c r="E13" s="78">
        <f t="shared" si="1"/>
        <v>1160.6940471344749</v>
      </c>
      <c r="F13" s="74">
        <f t="shared" si="2"/>
        <v>3901.856816</v>
      </c>
      <c r="G13" s="78">
        <f t="shared" si="3"/>
        <v>96.724503927872902</v>
      </c>
      <c r="H13" s="74">
        <f t="shared" si="4"/>
        <v>0</v>
      </c>
      <c r="I13" s="78">
        <f t="shared" si="5"/>
        <v>0</v>
      </c>
      <c r="J13" s="74">
        <f t="shared" si="6"/>
        <v>0</v>
      </c>
      <c r="K13" s="78">
        <f t="shared" si="7"/>
        <v>0</v>
      </c>
      <c r="L13" s="95">
        <f t="shared" si="8"/>
        <v>23.695486736842106</v>
      </c>
      <c r="M13" s="96">
        <f t="shared" si="9"/>
        <v>0.58739577284133337</v>
      </c>
      <c r="N13" s="95">
        <f t="shared" si="10"/>
        <v>11.847743368421053</v>
      </c>
      <c r="O13" s="96">
        <f t="shared" si="11"/>
        <v>0.29369788642066669</v>
      </c>
      <c r="P13" s="95">
        <f t="shared" si="12"/>
        <v>4.7390973473684213</v>
      </c>
      <c r="Q13" s="96">
        <f t="shared" si="13"/>
        <v>0.11747915456826669</v>
      </c>
      <c r="R13" s="25">
        <f t="shared" si="14"/>
        <v>23.695486736842106</v>
      </c>
      <c r="S13" s="25">
        <f t="shared" si="15"/>
        <v>0.58739577284133337</v>
      </c>
      <c r="T13" s="95">
        <f t="shared" si="16"/>
        <v>22.510712399999999</v>
      </c>
      <c r="U13" s="96">
        <f t="shared" si="17"/>
        <v>0.55802598419926674</v>
      </c>
      <c r="W13" s="50"/>
    </row>
    <row r="14" spans="1:23" x14ac:dyDescent="0.3">
      <c r="A14" s="18">
        <f t="shared" si="18"/>
        <v>6</v>
      </c>
      <c r="B14" s="74">
        <v>34107.14</v>
      </c>
      <c r="C14" s="75"/>
      <c r="D14" s="74">
        <f t="shared" si="0"/>
        <v>46822.281792000002</v>
      </c>
      <c r="E14" s="78">
        <f t="shared" si="1"/>
        <v>1160.6940471344749</v>
      </c>
      <c r="F14" s="74">
        <f t="shared" si="2"/>
        <v>3901.856816</v>
      </c>
      <c r="G14" s="78">
        <f t="shared" si="3"/>
        <v>96.724503927872902</v>
      </c>
      <c r="H14" s="74">
        <f t="shared" si="4"/>
        <v>0</v>
      </c>
      <c r="I14" s="78">
        <f t="shared" si="5"/>
        <v>0</v>
      </c>
      <c r="J14" s="74">
        <f t="shared" si="6"/>
        <v>0</v>
      </c>
      <c r="K14" s="78">
        <f t="shared" si="7"/>
        <v>0</v>
      </c>
      <c r="L14" s="95">
        <f t="shared" si="8"/>
        <v>23.695486736842106</v>
      </c>
      <c r="M14" s="96">
        <f t="shared" si="9"/>
        <v>0.58739577284133337</v>
      </c>
      <c r="N14" s="95">
        <f t="shared" si="10"/>
        <v>11.847743368421053</v>
      </c>
      <c r="O14" s="96">
        <f t="shared" si="11"/>
        <v>0.29369788642066669</v>
      </c>
      <c r="P14" s="95">
        <f t="shared" si="12"/>
        <v>4.7390973473684213</v>
      </c>
      <c r="Q14" s="96">
        <f t="shared" si="13"/>
        <v>0.11747915456826669</v>
      </c>
      <c r="R14" s="25">
        <f t="shared" si="14"/>
        <v>23.695486736842106</v>
      </c>
      <c r="S14" s="25">
        <f t="shared" si="15"/>
        <v>0.58739577284133337</v>
      </c>
      <c r="T14" s="95">
        <f t="shared" si="16"/>
        <v>22.510712399999999</v>
      </c>
      <c r="U14" s="96">
        <f t="shared" si="17"/>
        <v>0.55802598419926674</v>
      </c>
      <c r="W14" s="50"/>
    </row>
    <row r="15" spans="1:23" x14ac:dyDescent="0.3">
      <c r="A15" s="18">
        <f t="shared" si="18"/>
        <v>7</v>
      </c>
      <c r="B15" s="74">
        <v>35506.42</v>
      </c>
      <c r="C15" s="75"/>
      <c r="D15" s="74">
        <f t="shared" si="0"/>
        <v>48743.213376</v>
      </c>
      <c r="E15" s="78">
        <f t="shared" si="1"/>
        <v>1208.3126972550749</v>
      </c>
      <c r="F15" s="74">
        <f t="shared" si="2"/>
        <v>4061.934448</v>
      </c>
      <c r="G15" s="78">
        <f t="shared" si="3"/>
        <v>100.69272477125625</v>
      </c>
      <c r="H15" s="74">
        <f t="shared" si="4"/>
        <v>0</v>
      </c>
      <c r="I15" s="78">
        <f t="shared" si="5"/>
        <v>0</v>
      </c>
      <c r="J15" s="74">
        <f t="shared" si="6"/>
        <v>0</v>
      </c>
      <c r="K15" s="78">
        <f t="shared" si="7"/>
        <v>0</v>
      </c>
      <c r="L15" s="95">
        <f t="shared" si="8"/>
        <v>24.667618105263159</v>
      </c>
      <c r="M15" s="96">
        <f t="shared" si="9"/>
        <v>0.61149427998738615</v>
      </c>
      <c r="N15" s="95">
        <f t="shared" si="10"/>
        <v>12.33380905263158</v>
      </c>
      <c r="O15" s="96">
        <f t="shared" si="11"/>
        <v>0.30574713999369307</v>
      </c>
      <c r="P15" s="95">
        <f t="shared" si="12"/>
        <v>4.9335236210526316</v>
      </c>
      <c r="Q15" s="96">
        <f t="shared" si="13"/>
        <v>0.12229885599747722</v>
      </c>
      <c r="R15" s="25">
        <f t="shared" si="14"/>
        <v>24.667618105263159</v>
      </c>
      <c r="S15" s="25">
        <f t="shared" si="15"/>
        <v>0.61149427998738615</v>
      </c>
      <c r="T15" s="95">
        <f t="shared" si="16"/>
        <v>23.434237199999998</v>
      </c>
      <c r="U15" s="96">
        <f t="shared" si="17"/>
        <v>0.58091956598801675</v>
      </c>
      <c r="W15" s="50"/>
    </row>
    <row r="16" spans="1:23" x14ac:dyDescent="0.3">
      <c r="A16" s="18">
        <f t="shared" si="18"/>
        <v>8</v>
      </c>
      <c r="B16" s="74">
        <v>35506.42</v>
      </c>
      <c r="C16" s="75"/>
      <c r="D16" s="74">
        <f t="shared" si="0"/>
        <v>48743.213376</v>
      </c>
      <c r="E16" s="78">
        <f t="shared" si="1"/>
        <v>1208.3126972550749</v>
      </c>
      <c r="F16" s="74">
        <f t="shared" si="2"/>
        <v>4061.934448</v>
      </c>
      <c r="G16" s="78">
        <f t="shared" si="3"/>
        <v>100.69272477125625</v>
      </c>
      <c r="H16" s="74">
        <f t="shared" si="4"/>
        <v>0</v>
      </c>
      <c r="I16" s="78">
        <f t="shared" si="5"/>
        <v>0</v>
      </c>
      <c r="J16" s="74">
        <f t="shared" si="6"/>
        <v>0</v>
      </c>
      <c r="K16" s="78">
        <f t="shared" si="7"/>
        <v>0</v>
      </c>
      <c r="L16" s="95">
        <f t="shared" si="8"/>
        <v>24.667618105263159</v>
      </c>
      <c r="M16" s="96">
        <f t="shared" si="9"/>
        <v>0.61149427998738615</v>
      </c>
      <c r="N16" s="95">
        <f t="shared" si="10"/>
        <v>12.33380905263158</v>
      </c>
      <c r="O16" s="96">
        <f t="shared" si="11"/>
        <v>0.30574713999369307</v>
      </c>
      <c r="P16" s="95">
        <f t="shared" si="12"/>
        <v>4.9335236210526316</v>
      </c>
      <c r="Q16" s="96">
        <f t="shared" si="13"/>
        <v>0.12229885599747722</v>
      </c>
      <c r="R16" s="25">
        <f t="shared" si="14"/>
        <v>24.667618105263159</v>
      </c>
      <c r="S16" s="25">
        <f t="shared" si="15"/>
        <v>0.61149427998738615</v>
      </c>
      <c r="T16" s="95">
        <f t="shared" si="16"/>
        <v>23.434237199999998</v>
      </c>
      <c r="U16" s="96">
        <f t="shared" si="17"/>
        <v>0.58091956598801675</v>
      </c>
      <c r="W16" s="50"/>
    </row>
    <row r="17" spans="1:23" x14ac:dyDescent="0.3">
      <c r="A17" s="18">
        <f t="shared" si="18"/>
        <v>9</v>
      </c>
      <c r="B17" s="74">
        <v>36905.67</v>
      </c>
      <c r="C17" s="75"/>
      <c r="D17" s="74">
        <f t="shared" si="0"/>
        <v>50664.103775999996</v>
      </c>
      <c r="E17" s="78">
        <f t="shared" si="1"/>
        <v>1255.9303264509826</v>
      </c>
      <c r="F17" s="74">
        <f t="shared" si="2"/>
        <v>4222.008648</v>
      </c>
      <c r="G17" s="78">
        <f t="shared" si="3"/>
        <v>104.6608605375819</v>
      </c>
      <c r="H17" s="74">
        <f t="shared" si="4"/>
        <v>0</v>
      </c>
      <c r="I17" s="78">
        <f t="shared" si="5"/>
        <v>0</v>
      </c>
      <c r="J17" s="74">
        <f t="shared" si="6"/>
        <v>0</v>
      </c>
      <c r="K17" s="78">
        <f t="shared" si="7"/>
        <v>0</v>
      </c>
      <c r="L17" s="95">
        <f t="shared" si="8"/>
        <v>25.639728631578947</v>
      </c>
      <c r="M17" s="96">
        <f t="shared" si="9"/>
        <v>0.63559227047114508</v>
      </c>
      <c r="N17" s="95">
        <f t="shared" si="10"/>
        <v>12.819864315789474</v>
      </c>
      <c r="O17" s="96">
        <f t="shared" si="11"/>
        <v>0.31779613523557254</v>
      </c>
      <c r="P17" s="95">
        <f t="shared" si="12"/>
        <v>5.1279457263157893</v>
      </c>
      <c r="Q17" s="96">
        <f t="shared" si="13"/>
        <v>0.12711845409422903</v>
      </c>
      <c r="R17" s="25">
        <f t="shared" si="14"/>
        <v>25.639728631578947</v>
      </c>
      <c r="S17" s="25">
        <f t="shared" si="15"/>
        <v>0.63559227047114508</v>
      </c>
      <c r="T17" s="95">
        <f t="shared" si="16"/>
        <v>24.357742199999997</v>
      </c>
      <c r="U17" s="96">
        <f t="shared" si="17"/>
        <v>0.60381265694758779</v>
      </c>
      <c r="W17" s="50"/>
    </row>
    <row r="18" spans="1:23" x14ac:dyDescent="0.3">
      <c r="A18" s="18">
        <f t="shared" si="18"/>
        <v>10</v>
      </c>
      <c r="B18" s="74">
        <v>36905.67</v>
      </c>
      <c r="C18" s="75"/>
      <c r="D18" s="74">
        <f t="shared" si="0"/>
        <v>50664.103775999996</v>
      </c>
      <c r="E18" s="78">
        <f t="shared" si="1"/>
        <v>1255.9303264509826</v>
      </c>
      <c r="F18" s="74">
        <f t="shared" si="2"/>
        <v>4222.008648</v>
      </c>
      <c r="G18" s="78">
        <f t="shared" si="3"/>
        <v>104.6608605375819</v>
      </c>
      <c r="H18" s="74">
        <f t="shared" si="4"/>
        <v>0</v>
      </c>
      <c r="I18" s="78">
        <f t="shared" si="5"/>
        <v>0</v>
      </c>
      <c r="J18" s="74">
        <f t="shared" si="6"/>
        <v>0</v>
      </c>
      <c r="K18" s="78">
        <f t="shared" si="7"/>
        <v>0</v>
      </c>
      <c r="L18" s="95">
        <f t="shared" si="8"/>
        <v>25.639728631578947</v>
      </c>
      <c r="M18" s="96">
        <f t="shared" si="9"/>
        <v>0.63559227047114508</v>
      </c>
      <c r="N18" s="95">
        <f t="shared" si="10"/>
        <v>12.819864315789474</v>
      </c>
      <c r="O18" s="96">
        <f t="shared" si="11"/>
        <v>0.31779613523557254</v>
      </c>
      <c r="P18" s="95">
        <f t="shared" si="12"/>
        <v>5.1279457263157893</v>
      </c>
      <c r="Q18" s="96">
        <f t="shared" si="13"/>
        <v>0.12711845409422903</v>
      </c>
      <c r="R18" s="25">
        <f t="shared" si="14"/>
        <v>25.639728631578947</v>
      </c>
      <c r="S18" s="25">
        <f t="shared" si="15"/>
        <v>0.63559227047114508</v>
      </c>
      <c r="T18" s="95">
        <f t="shared" si="16"/>
        <v>24.357742199999997</v>
      </c>
      <c r="U18" s="96">
        <f t="shared" si="17"/>
        <v>0.60381265694758779</v>
      </c>
      <c r="W18" s="50"/>
    </row>
    <row r="19" spans="1:23" x14ac:dyDescent="0.3">
      <c r="A19" s="18">
        <f t="shared" si="18"/>
        <v>11</v>
      </c>
      <c r="B19" s="74">
        <v>38654.76</v>
      </c>
      <c r="C19" s="75"/>
      <c r="D19" s="74">
        <f t="shared" si="0"/>
        <v>53065.254528000005</v>
      </c>
      <c r="E19" s="78">
        <f t="shared" si="1"/>
        <v>1315.4532987935024</v>
      </c>
      <c r="F19" s="74">
        <f t="shared" si="2"/>
        <v>4422.1045439999998</v>
      </c>
      <c r="G19" s="78">
        <f t="shared" si="3"/>
        <v>109.62110823279184</v>
      </c>
      <c r="H19" s="74">
        <f t="shared" si="4"/>
        <v>0</v>
      </c>
      <c r="I19" s="78">
        <f t="shared" si="5"/>
        <v>0</v>
      </c>
      <c r="J19" s="74">
        <f t="shared" si="6"/>
        <v>0</v>
      </c>
      <c r="K19" s="78">
        <f t="shared" si="7"/>
        <v>0</v>
      </c>
      <c r="L19" s="95">
        <f t="shared" si="8"/>
        <v>26.854885894736846</v>
      </c>
      <c r="M19" s="96">
        <f t="shared" si="9"/>
        <v>0.66571523218294659</v>
      </c>
      <c r="N19" s="95">
        <f t="shared" si="10"/>
        <v>13.427442947368423</v>
      </c>
      <c r="O19" s="96">
        <f t="shared" si="11"/>
        <v>0.3328576160914733</v>
      </c>
      <c r="P19" s="95">
        <f t="shared" si="12"/>
        <v>5.3709771789473688</v>
      </c>
      <c r="Q19" s="96">
        <f t="shared" si="13"/>
        <v>0.13314304643658931</v>
      </c>
      <c r="R19" s="25">
        <f t="shared" si="14"/>
        <v>26.854885894736839</v>
      </c>
      <c r="S19" s="25">
        <f t="shared" si="15"/>
        <v>0.66571523218294637</v>
      </c>
      <c r="T19" s="95">
        <f t="shared" si="16"/>
        <v>25.512141600000003</v>
      </c>
      <c r="U19" s="96">
        <f t="shared" si="17"/>
        <v>0.63242947057379917</v>
      </c>
      <c r="W19" s="50"/>
    </row>
    <row r="20" spans="1:23" x14ac:dyDescent="0.3">
      <c r="A20" s="18">
        <f t="shared" si="18"/>
        <v>12</v>
      </c>
      <c r="B20" s="74">
        <v>38654.76</v>
      </c>
      <c r="C20" s="75"/>
      <c r="D20" s="74">
        <f t="shared" si="0"/>
        <v>53065.254528000005</v>
      </c>
      <c r="E20" s="78">
        <f t="shared" si="1"/>
        <v>1315.4532987935024</v>
      </c>
      <c r="F20" s="74">
        <f t="shared" si="2"/>
        <v>4422.1045439999998</v>
      </c>
      <c r="G20" s="78">
        <f t="shared" si="3"/>
        <v>109.62110823279184</v>
      </c>
      <c r="H20" s="74">
        <f t="shared" si="4"/>
        <v>0</v>
      </c>
      <c r="I20" s="78">
        <f t="shared" si="5"/>
        <v>0</v>
      </c>
      <c r="J20" s="74">
        <f t="shared" si="6"/>
        <v>0</v>
      </c>
      <c r="K20" s="78">
        <f t="shared" si="7"/>
        <v>0</v>
      </c>
      <c r="L20" s="95">
        <f t="shared" si="8"/>
        <v>26.854885894736846</v>
      </c>
      <c r="M20" s="96">
        <f t="shared" si="9"/>
        <v>0.66571523218294659</v>
      </c>
      <c r="N20" s="95">
        <f t="shared" si="10"/>
        <v>13.427442947368423</v>
      </c>
      <c r="O20" s="96">
        <f t="shared" si="11"/>
        <v>0.3328576160914733</v>
      </c>
      <c r="P20" s="95">
        <f t="shared" si="12"/>
        <v>5.3709771789473688</v>
      </c>
      <c r="Q20" s="96">
        <f t="shared" si="13"/>
        <v>0.13314304643658931</v>
      </c>
      <c r="R20" s="25">
        <f t="shared" si="14"/>
        <v>26.854885894736839</v>
      </c>
      <c r="S20" s="25">
        <f t="shared" si="15"/>
        <v>0.66571523218294637</v>
      </c>
      <c r="T20" s="95">
        <f t="shared" si="16"/>
        <v>25.512141600000003</v>
      </c>
      <c r="U20" s="96">
        <f t="shared" si="17"/>
        <v>0.63242947057379917</v>
      </c>
      <c r="W20" s="50"/>
    </row>
    <row r="21" spans="1:23" x14ac:dyDescent="0.3">
      <c r="A21" s="18">
        <f t="shared" si="18"/>
        <v>13</v>
      </c>
      <c r="B21" s="74">
        <v>40228.949999999997</v>
      </c>
      <c r="C21" s="75"/>
      <c r="D21" s="74">
        <f t="shared" si="0"/>
        <v>55226.302559999996</v>
      </c>
      <c r="E21" s="78">
        <f t="shared" si="1"/>
        <v>1369.0242801791774</v>
      </c>
      <c r="F21" s="74">
        <f t="shared" si="2"/>
        <v>4602.1918800000003</v>
      </c>
      <c r="G21" s="78">
        <f t="shared" si="3"/>
        <v>114.08535668159813</v>
      </c>
      <c r="H21" s="74">
        <f t="shared" si="4"/>
        <v>0</v>
      </c>
      <c r="I21" s="78">
        <f t="shared" si="5"/>
        <v>0</v>
      </c>
      <c r="J21" s="74">
        <f t="shared" si="6"/>
        <v>0</v>
      </c>
      <c r="K21" s="78">
        <f t="shared" si="7"/>
        <v>0</v>
      </c>
      <c r="L21" s="95">
        <f t="shared" si="8"/>
        <v>27.948533684210524</v>
      </c>
      <c r="M21" s="96">
        <f t="shared" si="9"/>
        <v>0.69282605272225573</v>
      </c>
      <c r="N21" s="95">
        <f t="shared" si="10"/>
        <v>13.974266842105262</v>
      </c>
      <c r="O21" s="96">
        <f t="shared" si="11"/>
        <v>0.34641302636112786</v>
      </c>
      <c r="P21" s="95">
        <f t="shared" si="12"/>
        <v>5.5897067368421052</v>
      </c>
      <c r="Q21" s="96">
        <f t="shared" si="13"/>
        <v>0.13856521054445115</v>
      </c>
      <c r="R21" s="25">
        <f t="shared" si="14"/>
        <v>27.948533684210528</v>
      </c>
      <c r="S21" s="25">
        <f t="shared" si="15"/>
        <v>0.69282605272225584</v>
      </c>
      <c r="T21" s="95">
        <f t="shared" si="16"/>
        <v>26.551106999999998</v>
      </c>
      <c r="U21" s="96">
        <f t="shared" si="17"/>
        <v>0.65818475008614297</v>
      </c>
      <c r="W21" s="50"/>
    </row>
    <row r="22" spans="1:23" x14ac:dyDescent="0.3">
      <c r="A22" s="18">
        <f t="shared" si="18"/>
        <v>14</v>
      </c>
      <c r="B22" s="74">
        <v>40228.949999999997</v>
      </c>
      <c r="C22" s="75"/>
      <c r="D22" s="74">
        <f t="shared" si="0"/>
        <v>55226.302559999996</v>
      </c>
      <c r="E22" s="78">
        <f t="shared" si="1"/>
        <v>1369.0242801791774</v>
      </c>
      <c r="F22" s="74">
        <f t="shared" si="2"/>
        <v>4602.1918800000003</v>
      </c>
      <c r="G22" s="78">
        <f t="shared" si="3"/>
        <v>114.08535668159813</v>
      </c>
      <c r="H22" s="74">
        <f t="shared" si="4"/>
        <v>0</v>
      </c>
      <c r="I22" s="78">
        <f t="shared" si="5"/>
        <v>0</v>
      </c>
      <c r="J22" s="74">
        <f t="shared" si="6"/>
        <v>0</v>
      </c>
      <c r="K22" s="78">
        <f t="shared" si="7"/>
        <v>0</v>
      </c>
      <c r="L22" s="95">
        <f t="shared" si="8"/>
        <v>27.948533684210524</v>
      </c>
      <c r="M22" s="96">
        <f t="shared" si="9"/>
        <v>0.69282605272225573</v>
      </c>
      <c r="N22" s="95">
        <f t="shared" si="10"/>
        <v>13.974266842105262</v>
      </c>
      <c r="O22" s="96">
        <f t="shared" si="11"/>
        <v>0.34641302636112786</v>
      </c>
      <c r="P22" s="95">
        <f t="shared" si="12"/>
        <v>5.5897067368421052</v>
      </c>
      <c r="Q22" s="96">
        <f t="shared" si="13"/>
        <v>0.13856521054445115</v>
      </c>
      <c r="R22" s="25">
        <f t="shared" si="14"/>
        <v>27.948533684210528</v>
      </c>
      <c r="S22" s="25">
        <f t="shared" si="15"/>
        <v>0.69282605272225584</v>
      </c>
      <c r="T22" s="95">
        <f t="shared" si="16"/>
        <v>26.551106999999998</v>
      </c>
      <c r="U22" s="96">
        <f t="shared" si="17"/>
        <v>0.65818475008614297</v>
      </c>
      <c r="W22" s="50"/>
    </row>
    <row r="23" spans="1:23" x14ac:dyDescent="0.3">
      <c r="A23" s="18">
        <f t="shared" si="18"/>
        <v>15</v>
      </c>
      <c r="B23" s="74">
        <v>41803.129999999997</v>
      </c>
      <c r="C23" s="75"/>
      <c r="D23" s="74">
        <f t="shared" si="0"/>
        <v>57387.336863999997</v>
      </c>
      <c r="E23" s="78">
        <f t="shared" si="1"/>
        <v>1422.5949212566218</v>
      </c>
      <c r="F23" s="74">
        <f t="shared" si="2"/>
        <v>4782.2780719999992</v>
      </c>
      <c r="G23" s="78">
        <f t="shared" si="3"/>
        <v>118.54957677138513</v>
      </c>
      <c r="H23" s="74">
        <f t="shared" si="4"/>
        <v>0</v>
      </c>
      <c r="I23" s="78">
        <f t="shared" si="5"/>
        <v>0</v>
      </c>
      <c r="J23" s="74">
        <f t="shared" si="6"/>
        <v>0</v>
      </c>
      <c r="K23" s="78">
        <f t="shared" si="7"/>
        <v>0</v>
      </c>
      <c r="L23" s="95">
        <f t="shared" si="8"/>
        <v>29.042174526315787</v>
      </c>
      <c r="M23" s="96">
        <f t="shared" si="9"/>
        <v>0.71993670104080043</v>
      </c>
      <c r="N23" s="95">
        <f t="shared" si="10"/>
        <v>14.521087263157893</v>
      </c>
      <c r="O23" s="96">
        <f t="shared" si="11"/>
        <v>0.35996835052040022</v>
      </c>
      <c r="P23" s="95">
        <f t="shared" si="12"/>
        <v>5.808434905263157</v>
      </c>
      <c r="Q23" s="96">
        <f t="shared" si="13"/>
        <v>0.14398734020816009</v>
      </c>
      <c r="R23" s="25">
        <f t="shared" si="14"/>
        <v>29.042174526315783</v>
      </c>
      <c r="S23" s="25">
        <f t="shared" si="15"/>
        <v>0.71993670104080032</v>
      </c>
      <c r="T23" s="95">
        <f t="shared" si="16"/>
        <v>27.590065799999998</v>
      </c>
      <c r="U23" s="96">
        <f t="shared" si="17"/>
        <v>0.68393986598876044</v>
      </c>
      <c r="W23" s="50"/>
    </row>
    <row r="24" spans="1:23" x14ac:dyDescent="0.3">
      <c r="A24" s="18">
        <f t="shared" si="18"/>
        <v>16</v>
      </c>
      <c r="B24" s="74">
        <v>41803.129999999997</v>
      </c>
      <c r="C24" s="75"/>
      <c r="D24" s="74">
        <f t="shared" si="0"/>
        <v>57387.336863999997</v>
      </c>
      <c r="E24" s="78">
        <f t="shared" si="1"/>
        <v>1422.5949212566218</v>
      </c>
      <c r="F24" s="74">
        <f t="shared" si="2"/>
        <v>4782.2780719999992</v>
      </c>
      <c r="G24" s="78">
        <f t="shared" si="3"/>
        <v>118.54957677138513</v>
      </c>
      <c r="H24" s="74">
        <f t="shared" si="4"/>
        <v>0</v>
      </c>
      <c r="I24" s="78">
        <f t="shared" si="5"/>
        <v>0</v>
      </c>
      <c r="J24" s="74">
        <f t="shared" si="6"/>
        <v>0</v>
      </c>
      <c r="K24" s="78">
        <f t="shared" si="7"/>
        <v>0</v>
      </c>
      <c r="L24" s="95">
        <f t="shared" si="8"/>
        <v>29.042174526315787</v>
      </c>
      <c r="M24" s="96">
        <f t="shared" si="9"/>
        <v>0.71993670104080043</v>
      </c>
      <c r="N24" s="95">
        <f t="shared" si="10"/>
        <v>14.521087263157893</v>
      </c>
      <c r="O24" s="96">
        <f t="shared" si="11"/>
        <v>0.35996835052040022</v>
      </c>
      <c r="P24" s="95">
        <f t="shared" si="12"/>
        <v>5.808434905263157</v>
      </c>
      <c r="Q24" s="96">
        <f t="shared" si="13"/>
        <v>0.14398734020816009</v>
      </c>
      <c r="R24" s="25">
        <f t="shared" si="14"/>
        <v>29.042174526315783</v>
      </c>
      <c r="S24" s="25">
        <f t="shared" si="15"/>
        <v>0.71993670104080032</v>
      </c>
      <c r="T24" s="95">
        <f t="shared" si="16"/>
        <v>27.590065799999998</v>
      </c>
      <c r="U24" s="96">
        <f t="shared" si="17"/>
        <v>0.68393986598876044</v>
      </c>
      <c r="W24" s="50"/>
    </row>
    <row r="25" spans="1:23" x14ac:dyDescent="0.3">
      <c r="A25" s="18">
        <f t="shared" si="18"/>
        <v>17</v>
      </c>
      <c r="B25" s="74">
        <v>43552.22</v>
      </c>
      <c r="C25" s="75"/>
      <c r="D25" s="74">
        <f t="shared" si="0"/>
        <v>59788.487616000006</v>
      </c>
      <c r="E25" s="78">
        <f t="shared" si="1"/>
        <v>1482.1178935991413</v>
      </c>
      <c r="F25" s="74">
        <f t="shared" si="2"/>
        <v>4982.3739680000008</v>
      </c>
      <c r="G25" s="78">
        <f t="shared" si="3"/>
        <v>123.50982446659513</v>
      </c>
      <c r="H25" s="74">
        <f t="shared" si="4"/>
        <v>0</v>
      </c>
      <c r="I25" s="78">
        <f t="shared" si="5"/>
        <v>0</v>
      </c>
      <c r="J25" s="74">
        <f t="shared" si="6"/>
        <v>0</v>
      </c>
      <c r="K25" s="78">
        <f t="shared" si="7"/>
        <v>0</v>
      </c>
      <c r="L25" s="95">
        <f t="shared" si="8"/>
        <v>30.257331789473689</v>
      </c>
      <c r="M25" s="96">
        <f t="shared" si="9"/>
        <v>0.75005966275260194</v>
      </c>
      <c r="N25" s="95">
        <f t="shared" si="10"/>
        <v>15.128665894736844</v>
      </c>
      <c r="O25" s="96">
        <f t="shared" si="11"/>
        <v>0.37502983137630097</v>
      </c>
      <c r="P25" s="95">
        <f t="shared" si="12"/>
        <v>6.0514663578947374</v>
      </c>
      <c r="Q25" s="96">
        <f t="shared" si="13"/>
        <v>0.15001193255052039</v>
      </c>
      <c r="R25" s="25">
        <f t="shared" si="14"/>
        <v>30.257331789473689</v>
      </c>
      <c r="S25" s="25">
        <f t="shared" si="15"/>
        <v>0.75005966275260194</v>
      </c>
      <c r="T25" s="95">
        <f t="shared" si="16"/>
        <v>28.744465200000004</v>
      </c>
      <c r="U25" s="96">
        <f t="shared" si="17"/>
        <v>0.71255667961497182</v>
      </c>
      <c r="W25" s="50"/>
    </row>
    <row r="26" spans="1:23" x14ac:dyDescent="0.3">
      <c r="A26" s="18">
        <f t="shared" si="18"/>
        <v>18</v>
      </c>
      <c r="B26" s="74">
        <v>43552.22</v>
      </c>
      <c r="C26" s="75"/>
      <c r="D26" s="74">
        <f t="shared" si="0"/>
        <v>59788.487616000006</v>
      </c>
      <c r="E26" s="78">
        <f t="shared" si="1"/>
        <v>1482.1178935991413</v>
      </c>
      <c r="F26" s="74">
        <f t="shared" si="2"/>
        <v>4982.3739680000008</v>
      </c>
      <c r="G26" s="78">
        <f t="shared" si="3"/>
        <v>123.50982446659513</v>
      </c>
      <c r="H26" s="74">
        <f t="shared" si="4"/>
        <v>0</v>
      </c>
      <c r="I26" s="78">
        <f t="shared" si="5"/>
        <v>0</v>
      </c>
      <c r="J26" s="74">
        <f t="shared" si="6"/>
        <v>0</v>
      </c>
      <c r="K26" s="78">
        <f t="shared" si="7"/>
        <v>0</v>
      </c>
      <c r="L26" s="95">
        <f t="shared" si="8"/>
        <v>30.257331789473689</v>
      </c>
      <c r="M26" s="96">
        <f t="shared" si="9"/>
        <v>0.75005966275260194</v>
      </c>
      <c r="N26" s="95">
        <f t="shared" si="10"/>
        <v>15.128665894736844</v>
      </c>
      <c r="O26" s="96">
        <f t="shared" si="11"/>
        <v>0.37502983137630097</v>
      </c>
      <c r="P26" s="95">
        <f t="shared" si="12"/>
        <v>6.0514663578947374</v>
      </c>
      <c r="Q26" s="96">
        <f t="shared" si="13"/>
        <v>0.15001193255052039</v>
      </c>
      <c r="R26" s="25">
        <f t="shared" si="14"/>
        <v>30.257331789473689</v>
      </c>
      <c r="S26" s="25">
        <f t="shared" si="15"/>
        <v>0.75005966275260194</v>
      </c>
      <c r="T26" s="95">
        <f t="shared" si="16"/>
        <v>28.744465200000004</v>
      </c>
      <c r="U26" s="96">
        <f t="shared" si="17"/>
        <v>0.71255667961497182</v>
      </c>
      <c r="W26" s="50"/>
    </row>
    <row r="27" spans="1:23" x14ac:dyDescent="0.3">
      <c r="A27" s="18">
        <f t="shared" si="18"/>
        <v>19</v>
      </c>
      <c r="B27" s="74">
        <v>43552.22</v>
      </c>
      <c r="C27" s="75"/>
      <c r="D27" s="74">
        <f t="shared" si="0"/>
        <v>59788.487616000006</v>
      </c>
      <c r="E27" s="78">
        <f t="shared" si="1"/>
        <v>1482.1178935991413</v>
      </c>
      <c r="F27" s="74">
        <f t="shared" si="2"/>
        <v>4982.3739680000008</v>
      </c>
      <c r="G27" s="78">
        <f t="shared" si="3"/>
        <v>123.50982446659513</v>
      </c>
      <c r="H27" s="74">
        <f t="shared" si="4"/>
        <v>0</v>
      </c>
      <c r="I27" s="78">
        <f t="shared" si="5"/>
        <v>0</v>
      </c>
      <c r="J27" s="74">
        <f t="shared" si="6"/>
        <v>0</v>
      </c>
      <c r="K27" s="78">
        <f t="shared" si="7"/>
        <v>0</v>
      </c>
      <c r="L27" s="95">
        <f t="shared" si="8"/>
        <v>30.257331789473689</v>
      </c>
      <c r="M27" s="96">
        <f t="shared" si="9"/>
        <v>0.75005966275260194</v>
      </c>
      <c r="N27" s="95">
        <f t="shared" si="10"/>
        <v>15.128665894736844</v>
      </c>
      <c r="O27" s="96">
        <f t="shared" si="11"/>
        <v>0.37502983137630097</v>
      </c>
      <c r="P27" s="95">
        <f t="shared" si="12"/>
        <v>6.0514663578947374</v>
      </c>
      <c r="Q27" s="96">
        <f t="shared" si="13"/>
        <v>0.15001193255052039</v>
      </c>
      <c r="R27" s="25">
        <f t="shared" si="14"/>
        <v>30.257331789473689</v>
      </c>
      <c r="S27" s="25">
        <f t="shared" si="15"/>
        <v>0.75005966275260194</v>
      </c>
      <c r="T27" s="95">
        <f t="shared" si="16"/>
        <v>28.744465200000004</v>
      </c>
      <c r="U27" s="96">
        <f t="shared" si="17"/>
        <v>0.71255667961497182</v>
      </c>
      <c r="W27" s="50"/>
    </row>
    <row r="28" spans="1:23" x14ac:dyDescent="0.3">
      <c r="A28" s="18">
        <f t="shared" si="18"/>
        <v>20</v>
      </c>
      <c r="B28" s="74">
        <v>45126.38</v>
      </c>
      <c r="C28" s="75"/>
      <c r="D28" s="74">
        <f t="shared" si="0"/>
        <v>61949.494463999996</v>
      </c>
      <c r="E28" s="78">
        <f t="shared" si="1"/>
        <v>1535.687854060124</v>
      </c>
      <c r="F28" s="74">
        <f t="shared" si="2"/>
        <v>5162.457872</v>
      </c>
      <c r="G28" s="78">
        <f t="shared" si="3"/>
        <v>127.97398783834367</v>
      </c>
      <c r="H28" s="74">
        <f t="shared" si="4"/>
        <v>0</v>
      </c>
      <c r="I28" s="78">
        <f t="shared" si="5"/>
        <v>0</v>
      </c>
      <c r="J28" s="74">
        <f t="shared" si="6"/>
        <v>0</v>
      </c>
      <c r="K28" s="78">
        <f t="shared" si="7"/>
        <v>0</v>
      </c>
      <c r="L28" s="95">
        <f t="shared" si="8"/>
        <v>31.350958736842102</v>
      </c>
      <c r="M28" s="96">
        <f t="shared" si="9"/>
        <v>0.77716996662961735</v>
      </c>
      <c r="N28" s="95">
        <f t="shared" si="10"/>
        <v>15.675479368421051</v>
      </c>
      <c r="O28" s="96">
        <f t="shared" si="11"/>
        <v>0.38858498331480867</v>
      </c>
      <c r="P28" s="95">
        <f t="shared" si="12"/>
        <v>6.2701917473684201</v>
      </c>
      <c r="Q28" s="96">
        <f t="shared" si="13"/>
        <v>0.15543399332592348</v>
      </c>
      <c r="R28" s="25">
        <f t="shared" si="14"/>
        <v>31.350958736842106</v>
      </c>
      <c r="S28" s="25">
        <f t="shared" si="15"/>
        <v>0.77716996662961746</v>
      </c>
      <c r="T28" s="95">
        <f t="shared" si="16"/>
        <v>29.783410799999999</v>
      </c>
      <c r="U28" s="96">
        <f t="shared" si="17"/>
        <v>0.73831146829813654</v>
      </c>
      <c r="W28" s="50"/>
    </row>
    <row r="29" spans="1:23" x14ac:dyDescent="0.3">
      <c r="A29" s="18">
        <f t="shared" si="18"/>
        <v>21</v>
      </c>
      <c r="B29" s="74">
        <v>45126.38</v>
      </c>
      <c r="C29" s="75"/>
      <c r="D29" s="74">
        <f t="shared" si="0"/>
        <v>61949.494463999996</v>
      </c>
      <c r="E29" s="78">
        <f t="shared" si="1"/>
        <v>1535.687854060124</v>
      </c>
      <c r="F29" s="74">
        <f t="shared" si="2"/>
        <v>5162.457872</v>
      </c>
      <c r="G29" s="78">
        <f t="shared" si="3"/>
        <v>127.97398783834367</v>
      </c>
      <c r="H29" s="74">
        <f t="shared" si="4"/>
        <v>0</v>
      </c>
      <c r="I29" s="78">
        <f t="shared" si="5"/>
        <v>0</v>
      </c>
      <c r="J29" s="74">
        <f t="shared" si="6"/>
        <v>0</v>
      </c>
      <c r="K29" s="78">
        <f t="shared" si="7"/>
        <v>0</v>
      </c>
      <c r="L29" s="95">
        <f t="shared" si="8"/>
        <v>31.350958736842102</v>
      </c>
      <c r="M29" s="96">
        <f t="shared" si="9"/>
        <v>0.77716996662961735</v>
      </c>
      <c r="N29" s="95">
        <f t="shared" si="10"/>
        <v>15.675479368421051</v>
      </c>
      <c r="O29" s="96">
        <f t="shared" si="11"/>
        <v>0.38858498331480867</v>
      </c>
      <c r="P29" s="95">
        <f t="shared" si="12"/>
        <v>6.2701917473684201</v>
      </c>
      <c r="Q29" s="96">
        <f t="shared" si="13"/>
        <v>0.15543399332592348</v>
      </c>
      <c r="R29" s="25">
        <f t="shared" si="14"/>
        <v>31.350958736842106</v>
      </c>
      <c r="S29" s="25">
        <f t="shared" si="15"/>
        <v>0.77716996662961746</v>
      </c>
      <c r="T29" s="95">
        <f t="shared" si="16"/>
        <v>29.783410799999999</v>
      </c>
      <c r="U29" s="96">
        <f t="shared" si="17"/>
        <v>0.73831146829813654</v>
      </c>
      <c r="W29" s="50"/>
    </row>
    <row r="30" spans="1:23" x14ac:dyDescent="0.3">
      <c r="A30" s="18">
        <f t="shared" si="18"/>
        <v>22</v>
      </c>
      <c r="B30" s="74">
        <v>46875.47</v>
      </c>
      <c r="C30" s="75"/>
      <c r="D30" s="74">
        <f t="shared" si="0"/>
        <v>64350.645216000004</v>
      </c>
      <c r="E30" s="78">
        <f t="shared" si="1"/>
        <v>1595.2108264026435</v>
      </c>
      <c r="F30" s="74">
        <f t="shared" si="2"/>
        <v>5362.5537680000007</v>
      </c>
      <c r="G30" s="78">
        <f t="shared" si="3"/>
        <v>132.93423553355365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32.566116000000001</v>
      </c>
      <c r="M30" s="96">
        <f t="shared" si="9"/>
        <v>0.80729292834141886</v>
      </c>
      <c r="N30" s="95">
        <f t="shared" si="10"/>
        <v>16.283058</v>
      </c>
      <c r="O30" s="96">
        <f t="shared" si="11"/>
        <v>0.40364646417070943</v>
      </c>
      <c r="P30" s="95">
        <f t="shared" si="12"/>
        <v>6.5132232000000005</v>
      </c>
      <c r="Q30" s="96">
        <f t="shared" si="13"/>
        <v>0.16145858566828378</v>
      </c>
      <c r="R30" s="25">
        <f t="shared" si="14"/>
        <v>32.566116000000001</v>
      </c>
      <c r="S30" s="25">
        <f t="shared" si="15"/>
        <v>0.80729292834141886</v>
      </c>
      <c r="T30" s="95">
        <f t="shared" si="16"/>
        <v>30.937810200000001</v>
      </c>
      <c r="U30" s="96">
        <f t="shared" si="17"/>
        <v>0.76692828192434792</v>
      </c>
      <c r="W30" s="50"/>
    </row>
    <row r="31" spans="1:23" x14ac:dyDescent="0.3">
      <c r="A31" s="18">
        <f t="shared" si="18"/>
        <v>23</v>
      </c>
      <c r="B31" s="74">
        <v>48624.55</v>
      </c>
      <c r="C31" s="75"/>
      <c r="D31" s="74">
        <f t="shared" si="0"/>
        <v>66751.78224</v>
      </c>
      <c r="E31" s="78">
        <f t="shared" si="1"/>
        <v>1654.7334584369321</v>
      </c>
      <c r="F31" s="74">
        <f t="shared" si="2"/>
        <v>5562.6485200000006</v>
      </c>
      <c r="G31" s="78">
        <f t="shared" si="3"/>
        <v>137.89445486974435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33.781266315789473</v>
      </c>
      <c r="M31" s="96">
        <f t="shared" si="9"/>
        <v>0.8374157178324555</v>
      </c>
      <c r="N31" s="95">
        <f t="shared" si="10"/>
        <v>16.890633157894737</v>
      </c>
      <c r="O31" s="96">
        <f t="shared" si="11"/>
        <v>0.41870785891622775</v>
      </c>
      <c r="P31" s="95">
        <f t="shared" si="12"/>
        <v>6.7562532631578947</v>
      </c>
      <c r="Q31" s="96">
        <f t="shared" si="13"/>
        <v>0.16748314356649111</v>
      </c>
      <c r="R31" s="25">
        <f t="shared" si="14"/>
        <v>33.781266315789473</v>
      </c>
      <c r="S31" s="25">
        <f t="shared" si="15"/>
        <v>0.8374157178324555</v>
      </c>
      <c r="T31" s="95">
        <f t="shared" si="16"/>
        <v>32.092202999999998</v>
      </c>
      <c r="U31" s="96">
        <f t="shared" si="17"/>
        <v>0.79554493194083276</v>
      </c>
      <c r="W31" s="50"/>
    </row>
    <row r="32" spans="1:23" x14ac:dyDescent="0.3">
      <c r="A32" s="18">
        <f t="shared" si="18"/>
        <v>24</v>
      </c>
      <c r="B32" s="74">
        <v>50023.81</v>
      </c>
      <c r="C32" s="75"/>
      <c r="D32" s="74">
        <f t="shared" si="0"/>
        <v>68672.686367999995</v>
      </c>
      <c r="E32" s="78">
        <f t="shared" si="1"/>
        <v>1702.3514279410706</v>
      </c>
      <c r="F32" s="74">
        <f t="shared" si="2"/>
        <v>5722.7238639999996</v>
      </c>
      <c r="G32" s="78">
        <f t="shared" si="3"/>
        <v>141.86261899508921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34.753383789473681</v>
      </c>
      <c r="M32" s="96">
        <f t="shared" si="9"/>
        <v>0.86151388053697908</v>
      </c>
      <c r="N32" s="95">
        <f t="shared" si="10"/>
        <v>17.37669189473684</v>
      </c>
      <c r="O32" s="96">
        <f t="shared" si="11"/>
        <v>0.43075694026848954</v>
      </c>
      <c r="P32" s="95">
        <f t="shared" si="12"/>
        <v>6.9506767578947359</v>
      </c>
      <c r="Q32" s="96">
        <f t="shared" si="13"/>
        <v>0.17230277610739581</v>
      </c>
      <c r="R32" s="25">
        <f t="shared" si="14"/>
        <v>34.753383789473688</v>
      </c>
      <c r="S32" s="25">
        <f t="shared" si="15"/>
        <v>0.86151388053697919</v>
      </c>
      <c r="T32" s="95">
        <f t="shared" si="16"/>
        <v>33.015714599999995</v>
      </c>
      <c r="U32" s="96">
        <f t="shared" si="17"/>
        <v>0.81843818651013001</v>
      </c>
      <c r="W32" s="50"/>
    </row>
    <row r="33" spans="1:23" x14ac:dyDescent="0.3">
      <c r="A33" s="18">
        <f t="shared" si="18"/>
        <v>25</v>
      </c>
      <c r="B33" s="74">
        <v>50023.81</v>
      </c>
      <c r="C33" s="75"/>
      <c r="D33" s="74">
        <f t="shared" si="0"/>
        <v>68672.686367999995</v>
      </c>
      <c r="E33" s="78">
        <f t="shared" si="1"/>
        <v>1702.3514279410706</v>
      </c>
      <c r="F33" s="74">
        <f t="shared" si="2"/>
        <v>5722.7238639999996</v>
      </c>
      <c r="G33" s="78">
        <f t="shared" si="3"/>
        <v>141.86261899508921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34.753383789473681</v>
      </c>
      <c r="M33" s="96">
        <f t="shared" si="9"/>
        <v>0.86151388053697908</v>
      </c>
      <c r="N33" s="95">
        <f t="shared" si="10"/>
        <v>17.37669189473684</v>
      </c>
      <c r="O33" s="96">
        <f t="shared" si="11"/>
        <v>0.43075694026848954</v>
      </c>
      <c r="P33" s="95">
        <f t="shared" si="12"/>
        <v>6.9506767578947359</v>
      </c>
      <c r="Q33" s="96">
        <f t="shared" si="13"/>
        <v>0.17230277610739581</v>
      </c>
      <c r="R33" s="25">
        <f t="shared" si="14"/>
        <v>34.753383789473688</v>
      </c>
      <c r="S33" s="25">
        <f t="shared" si="15"/>
        <v>0.86151388053697919</v>
      </c>
      <c r="T33" s="95">
        <f t="shared" si="16"/>
        <v>33.015714599999995</v>
      </c>
      <c r="U33" s="96">
        <f t="shared" si="17"/>
        <v>0.81843818651013001</v>
      </c>
      <c r="W33" s="50"/>
    </row>
    <row r="34" spans="1:23" x14ac:dyDescent="0.3">
      <c r="A34" s="18">
        <f t="shared" si="18"/>
        <v>26</v>
      </c>
      <c r="B34" s="74">
        <v>50023.81</v>
      </c>
      <c r="C34" s="75"/>
      <c r="D34" s="74">
        <f t="shared" si="0"/>
        <v>68672.686367999995</v>
      </c>
      <c r="E34" s="78">
        <f t="shared" si="1"/>
        <v>1702.3514279410706</v>
      </c>
      <c r="F34" s="74">
        <f t="shared" si="2"/>
        <v>5722.7238639999996</v>
      </c>
      <c r="G34" s="78">
        <f t="shared" si="3"/>
        <v>141.86261899508921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34.753383789473681</v>
      </c>
      <c r="M34" s="96">
        <f t="shared" si="9"/>
        <v>0.86151388053697908</v>
      </c>
      <c r="N34" s="95">
        <f t="shared" si="10"/>
        <v>17.37669189473684</v>
      </c>
      <c r="O34" s="96">
        <f t="shared" si="11"/>
        <v>0.43075694026848954</v>
      </c>
      <c r="P34" s="95">
        <f t="shared" si="12"/>
        <v>6.9506767578947359</v>
      </c>
      <c r="Q34" s="96">
        <f t="shared" si="13"/>
        <v>0.17230277610739581</v>
      </c>
      <c r="R34" s="25">
        <f t="shared" si="14"/>
        <v>34.753383789473688</v>
      </c>
      <c r="S34" s="25">
        <f t="shared" si="15"/>
        <v>0.86151388053697919</v>
      </c>
      <c r="T34" s="95">
        <f t="shared" si="16"/>
        <v>33.015714599999995</v>
      </c>
      <c r="U34" s="96">
        <f t="shared" si="17"/>
        <v>0.81843818651013001</v>
      </c>
      <c r="W34" s="50"/>
    </row>
    <row r="35" spans="1:23" x14ac:dyDescent="0.3">
      <c r="A35" s="18">
        <f t="shared" si="18"/>
        <v>27</v>
      </c>
      <c r="B35" s="74">
        <v>50023.81</v>
      </c>
      <c r="C35" s="75"/>
      <c r="D35" s="74">
        <f t="shared" si="0"/>
        <v>68672.686367999995</v>
      </c>
      <c r="E35" s="78">
        <f t="shared" si="1"/>
        <v>1702.3514279410706</v>
      </c>
      <c r="F35" s="74">
        <f t="shared" si="2"/>
        <v>5722.7238639999996</v>
      </c>
      <c r="G35" s="78">
        <f t="shared" si="3"/>
        <v>141.86261899508921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34.753383789473681</v>
      </c>
      <c r="M35" s="96">
        <f t="shared" si="9"/>
        <v>0.86151388053697908</v>
      </c>
      <c r="N35" s="95">
        <f t="shared" si="10"/>
        <v>17.37669189473684</v>
      </c>
      <c r="O35" s="96">
        <f t="shared" si="11"/>
        <v>0.43075694026848954</v>
      </c>
      <c r="P35" s="95">
        <f t="shared" si="12"/>
        <v>6.9506767578947359</v>
      </c>
      <c r="Q35" s="96">
        <f t="shared" si="13"/>
        <v>0.17230277610739581</v>
      </c>
      <c r="R35" s="25">
        <f t="shared" si="14"/>
        <v>34.753383789473688</v>
      </c>
      <c r="S35" s="25">
        <f t="shared" si="15"/>
        <v>0.86151388053697919</v>
      </c>
      <c r="T35" s="95">
        <f t="shared" si="16"/>
        <v>33.015714599999995</v>
      </c>
      <c r="U35" s="96">
        <f t="shared" si="17"/>
        <v>0.81843818651013001</v>
      </c>
      <c r="W35" s="50"/>
    </row>
    <row r="36" spans="1:23" x14ac:dyDescent="0.3">
      <c r="A36" s="26"/>
      <c r="B36" s="76"/>
      <c r="C36" s="77"/>
      <c r="D36" s="76"/>
      <c r="E36" s="77"/>
      <c r="F36" s="76"/>
      <c r="G36" s="77"/>
      <c r="H36" s="76"/>
      <c r="I36" s="77"/>
      <c r="J36" s="76"/>
      <c r="K36" s="77"/>
      <c r="L36" s="76"/>
      <c r="M36" s="77"/>
      <c r="N36" s="76"/>
      <c r="O36" s="77"/>
      <c r="P36" s="76"/>
      <c r="Q36" s="77"/>
      <c r="R36" s="26"/>
      <c r="S36" s="26"/>
      <c r="T36" s="76"/>
      <c r="U36" s="77"/>
    </row>
  </sheetData>
  <dataConsolidate/>
  <mergeCells count="286">
    <mergeCell ref="T36:U36"/>
    <mergeCell ref="T29:U29"/>
    <mergeCell ref="T30:U30"/>
    <mergeCell ref="T31:U31"/>
    <mergeCell ref="T32:U32"/>
    <mergeCell ref="T23:U23"/>
    <mergeCell ref="T24:U24"/>
    <mergeCell ref="T14:U14"/>
    <mergeCell ref="T15:U15"/>
    <mergeCell ref="T16:U16"/>
    <mergeCell ref="T17:U17"/>
    <mergeCell ref="T18:U18"/>
    <mergeCell ref="T19:U19"/>
    <mergeCell ref="T33:U33"/>
    <mergeCell ref="T34:U34"/>
    <mergeCell ref="T35:U35"/>
    <mergeCell ref="T25:U25"/>
    <mergeCell ref="T26:U26"/>
    <mergeCell ref="T27:U27"/>
    <mergeCell ref="T28:U28"/>
    <mergeCell ref="T20:U20"/>
    <mergeCell ref="T21:U21"/>
    <mergeCell ref="T22:U22"/>
    <mergeCell ref="T8:U8"/>
    <mergeCell ref="T9:U9"/>
    <mergeCell ref="T10:U10"/>
    <mergeCell ref="T11:U11"/>
    <mergeCell ref="T12:U12"/>
    <mergeCell ref="T13:U13"/>
    <mergeCell ref="P27:Q27"/>
    <mergeCell ref="P28:Q28"/>
    <mergeCell ref="P29:Q29"/>
    <mergeCell ref="P21:Q21"/>
    <mergeCell ref="P22:Q22"/>
    <mergeCell ref="P23:Q23"/>
    <mergeCell ref="P24:Q24"/>
    <mergeCell ref="P25:Q25"/>
    <mergeCell ref="P26:Q26"/>
    <mergeCell ref="P15:Q15"/>
    <mergeCell ref="P16:Q16"/>
    <mergeCell ref="N36:O36"/>
    <mergeCell ref="P8:Q8"/>
    <mergeCell ref="P9:Q9"/>
    <mergeCell ref="P10:Q10"/>
    <mergeCell ref="P11:Q11"/>
    <mergeCell ref="P12:Q12"/>
    <mergeCell ref="P13:Q13"/>
    <mergeCell ref="P14:Q14"/>
    <mergeCell ref="N28:O28"/>
    <mergeCell ref="N29:O29"/>
    <mergeCell ref="N30:O30"/>
    <mergeCell ref="N31:O31"/>
    <mergeCell ref="N32:O32"/>
    <mergeCell ref="N33:O33"/>
    <mergeCell ref="N22:O22"/>
    <mergeCell ref="N23:O23"/>
    <mergeCell ref="N24:O24"/>
    <mergeCell ref="N25:O25"/>
    <mergeCell ref="P33:Q33"/>
    <mergeCell ref="P34:Q34"/>
    <mergeCell ref="P35:Q35"/>
    <mergeCell ref="P36:Q36"/>
    <mergeCell ref="P30:Q30"/>
    <mergeCell ref="P31:Q31"/>
    <mergeCell ref="L35:M35"/>
    <mergeCell ref="L20:M20"/>
    <mergeCell ref="L21:M21"/>
    <mergeCell ref="L22:M22"/>
    <mergeCell ref="P17:Q17"/>
    <mergeCell ref="P18:Q18"/>
    <mergeCell ref="P19:Q19"/>
    <mergeCell ref="P20:Q20"/>
    <mergeCell ref="N34:O34"/>
    <mergeCell ref="N35:O35"/>
    <mergeCell ref="P32:Q32"/>
    <mergeCell ref="L18:M18"/>
    <mergeCell ref="L19:M19"/>
    <mergeCell ref="N26:O26"/>
    <mergeCell ref="N27:O27"/>
    <mergeCell ref="L33:M33"/>
    <mergeCell ref="L34:M34"/>
    <mergeCell ref="N16:O16"/>
    <mergeCell ref="N17:O17"/>
    <mergeCell ref="N18:O18"/>
    <mergeCell ref="N19:O19"/>
    <mergeCell ref="N20:O20"/>
    <mergeCell ref="N21:O21"/>
    <mergeCell ref="L30:M30"/>
    <mergeCell ref="L31:M31"/>
    <mergeCell ref="L32:M32"/>
    <mergeCell ref="L23:M23"/>
    <mergeCell ref="L24:M24"/>
    <mergeCell ref="L25:M25"/>
    <mergeCell ref="L26:M26"/>
    <mergeCell ref="L27:M27"/>
    <mergeCell ref="L28:M28"/>
    <mergeCell ref="J34:K34"/>
    <mergeCell ref="J35:K35"/>
    <mergeCell ref="J36:K36"/>
    <mergeCell ref="L8:M8"/>
    <mergeCell ref="L11:M11"/>
    <mergeCell ref="L12:M12"/>
    <mergeCell ref="L13:M13"/>
    <mergeCell ref="L14:M14"/>
    <mergeCell ref="L15:M15"/>
    <mergeCell ref="L16:M16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L36:M36"/>
    <mergeCell ref="L29:M29"/>
    <mergeCell ref="H35:I35"/>
    <mergeCell ref="H36:I36"/>
    <mergeCell ref="J14:K14"/>
    <mergeCell ref="J15:K15"/>
    <mergeCell ref="J16:K16"/>
    <mergeCell ref="J17:K17"/>
    <mergeCell ref="J18:K18"/>
    <mergeCell ref="J19:K19"/>
    <mergeCell ref="J20:K20"/>
    <mergeCell ref="J21:K21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F16:G16"/>
    <mergeCell ref="H19:I19"/>
    <mergeCell ref="H20:I20"/>
    <mergeCell ref="H21:I21"/>
    <mergeCell ref="H22:I22"/>
    <mergeCell ref="T7:U7"/>
    <mergeCell ref="H14:I14"/>
    <mergeCell ref="H15:I15"/>
    <mergeCell ref="H16:I16"/>
    <mergeCell ref="J8:K8"/>
    <mergeCell ref="J9:K9"/>
    <mergeCell ref="J10:K10"/>
    <mergeCell ref="J11:K11"/>
    <mergeCell ref="J12:K12"/>
    <mergeCell ref="J13:K13"/>
    <mergeCell ref="N8:O8"/>
    <mergeCell ref="N9:O9"/>
    <mergeCell ref="N10:O10"/>
    <mergeCell ref="N11:O11"/>
    <mergeCell ref="N12:O12"/>
    <mergeCell ref="N13:O13"/>
    <mergeCell ref="N14:O14"/>
    <mergeCell ref="N15:O15"/>
    <mergeCell ref="L17:M17"/>
    <mergeCell ref="L9:M9"/>
    <mergeCell ref="F33:G33"/>
    <mergeCell ref="F34:G34"/>
    <mergeCell ref="F35:G35"/>
    <mergeCell ref="F36:G36"/>
    <mergeCell ref="F7:G7"/>
    <mergeCell ref="H7:I7"/>
    <mergeCell ref="H8:I8"/>
    <mergeCell ref="H9:I9"/>
    <mergeCell ref="H10:I10"/>
    <mergeCell ref="H11:I11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T5:U5"/>
    <mergeCell ref="H4:I4"/>
    <mergeCell ref="J4:K4"/>
    <mergeCell ref="J5:K5"/>
    <mergeCell ref="L5:Q5"/>
    <mergeCell ref="J6:K6"/>
    <mergeCell ref="L7:M7"/>
    <mergeCell ref="N7:O7"/>
    <mergeCell ref="D29:E29"/>
    <mergeCell ref="D17:E17"/>
    <mergeCell ref="D18:E18"/>
    <mergeCell ref="F17:G17"/>
    <mergeCell ref="F18:G18"/>
    <mergeCell ref="F19:G19"/>
    <mergeCell ref="F20:G20"/>
    <mergeCell ref="P7:Q7"/>
    <mergeCell ref="J7:K7"/>
    <mergeCell ref="F11:G11"/>
    <mergeCell ref="F12:G12"/>
    <mergeCell ref="F13:G13"/>
    <mergeCell ref="F14:G14"/>
    <mergeCell ref="H12:I12"/>
    <mergeCell ref="H13:I13"/>
    <mergeCell ref="L10:M10"/>
    <mergeCell ref="D22:E22"/>
    <mergeCell ref="B36:C3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B26:C26"/>
    <mergeCell ref="B27:C27"/>
    <mergeCell ref="B20:C20"/>
    <mergeCell ref="B21:C21"/>
    <mergeCell ref="B22:C22"/>
    <mergeCell ref="B23:C23"/>
    <mergeCell ref="B24:C24"/>
    <mergeCell ref="B13:C13"/>
    <mergeCell ref="B14:C14"/>
    <mergeCell ref="B15:C15"/>
    <mergeCell ref="D35:E35"/>
    <mergeCell ref="D36:E36"/>
    <mergeCell ref="D30:E30"/>
    <mergeCell ref="B35:C35"/>
    <mergeCell ref="B28:C28"/>
    <mergeCell ref="B29:C29"/>
    <mergeCell ref="B30:C30"/>
    <mergeCell ref="B31:C31"/>
    <mergeCell ref="B32:C32"/>
    <mergeCell ref="B10:C10"/>
    <mergeCell ref="F8:G8"/>
    <mergeCell ref="F9:G9"/>
    <mergeCell ref="F10:G10"/>
    <mergeCell ref="B8:C8"/>
    <mergeCell ref="B9:C9"/>
    <mergeCell ref="B16:C16"/>
    <mergeCell ref="B11:C11"/>
    <mergeCell ref="B25:C25"/>
    <mergeCell ref="B12:C12"/>
    <mergeCell ref="B17:C17"/>
    <mergeCell ref="B18:C18"/>
    <mergeCell ref="B19:C19"/>
    <mergeCell ref="B33:C33"/>
    <mergeCell ref="B34:C34"/>
    <mergeCell ref="D19:E19"/>
    <mergeCell ref="D20:E20"/>
    <mergeCell ref="D21:E21"/>
    <mergeCell ref="L4:Q4"/>
    <mergeCell ref="B4:E4"/>
    <mergeCell ref="B6:C6"/>
    <mergeCell ref="P6:Q6"/>
    <mergeCell ref="F5:G5"/>
    <mergeCell ref="H5:I5"/>
    <mergeCell ref="D7:E7"/>
    <mergeCell ref="B5:C5"/>
    <mergeCell ref="D5:E5"/>
    <mergeCell ref="D6:E6"/>
    <mergeCell ref="B7:C7"/>
    <mergeCell ref="H6:I6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="75" zoomScaleNormal="75" workbookViewId="0">
      <selection activeCell="G24" sqref="G24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2.140625" style="1" customWidth="1"/>
    <col min="24" max="16384" width="8.85546875" style="1"/>
  </cols>
  <sheetData>
    <row r="1" spans="1:23" ht="16.5" x14ac:dyDescent="0.3">
      <c r="A1" s="5" t="s">
        <v>94</v>
      </c>
      <c r="B1" s="5" t="s">
        <v>1</v>
      </c>
      <c r="C1" s="5"/>
      <c r="D1" s="5"/>
      <c r="E1" s="37" t="s">
        <v>166</v>
      </c>
      <c r="F1" s="48" t="s">
        <v>167</v>
      </c>
      <c r="G1" s="7"/>
      <c r="H1" s="5"/>
      <c r="N1" s="47" t="str">
        <f>Voorblad!G24</f>
        <v>1 april 2020</v>
      </c>
      <c r="Q1" s="8" t="s">
        <v>93</v>
      </c>
    </row>
    <row r="2" spans="1:23" x14ac:dyDescent="0.3">
      <c r="A2" s="8"/>
      <c r="T2" s="1" t="s">
        <v>6</v>
      </c>
      <c r="U2" s="13">
        <f>Voorblad!D2</f>
        <v>1.3728</v>
      </c>
    </row>
    <row r="3" spans="1:23" ht="17.25" x14ac:dyDescent="0.35">
      <c r="A3" s="5"/>
      <c r="B3" s="5"/>
      <c r="C3" s="5"/>
      <c r="D3" s="5"/>
      <c r="E3" s="10"/>
      <c r="F3" s="11"/>
      <c r="G3" s="5"/>
      <c r="H3" s="5"/>
      <c r="Q3" s="8"/>
      <c r="U3" s="13"/>
    </row>
    <row r="4" spans="1:23" x14ac:dyDescent="0.3">
      <c r="A4" s="14"/>
      <c r="B4" s="83" t="s">
        <v>7</v>
      </c>
      <c r="C4" s="91"/>
      <c r="D4" s="91"/>
      <c r="E4" s="84"/>
      <c r="F4" s="15" t="s">
        <v>8</v>
      </c>
      <c r="G4" s="16"/>
      <c r="H4" s="83" t="s">
        <v>9</v>
      </c>
      <c r="I4" s="86"/>
      <c r="J4" s="83" t="s">
        <v>10</v>
      </c>
      <c r="K4" s="84"/>
      <c r="L4" s="83" t="s">
        <v>11</v>
      </c>
      <c r="M4" s="91"/>
      <c r="N4" s="91"/>
      <c r="O4" s="91"/>
      <c r="P4" s="91"/>
      <c r="Q4" s="84"/>
      <c r="R4" s="17" t="s">
        <v>12</v>
      </c>
      <c r="S4" s="17"/>
      <c r="T4" s="17"/>
      <c r="U4" s="16"/>
    </row>
    <row r="5" spans="1:23" x14ac:dyDescent="0.3">
      <c r="A5" s="18"/>
      <c r="B5" s="79">
        <v>1</v>
      </c>
      <c r="C5" s="80"/>
      <c r="D5" s="79"/>
      <c r="E5" s="80"/>
      <c r="F5" s="79"/>
      <c r="G5" s="80"/>
      <c r="H5" s="79"/>
      <c r="I5" s="80"/>
      <c r="J5" s="87" t="s">
        <v>13</v>
      </c>
      <c r="K5" s="80"/>
      <c r="L5" s="87" t="s">
        <v>14</v>
      </c>
      <c r="M5" s="88"/>
      <c r="N5" s="88"/>
      <c r="O5" s="88"/>
      <c r="P5" s="88"/>
      <c r="Q5" s="80"/>
      <c r="R5" s="19"/>
      <c r="S5" s="19"/>
      <c r="T5" s="85" t="s">
        <v>15</v>
      </c>
      <c r="U5" s="80"/>
    </row>
    <row r="6" spans="1:23" x14ac:dyDescent="0.3">
      <c r="A6" s="18"/>
      <c r="B6" s="92" t="s">
        <v>16</v>
      </c>
      <c r="C6" s="93"/>
      <c r="D6" s="81" t="str">
        <f>Voorblad!G24</f>
        <v>1 april 2020</v>
      </c>
      <c r="E6" s="82"/>
      <c r="F6" s="20" t="str">
        <f>D6</f>
        <v>1 april 2020</v>
      </c>
      <c r="G6" s="21"/>
      <c r="H6" s="89"/>
      <c r="I6" s="82"/>
      <c r="J6" s="89"/>
      <c r="K6" s="82"/>
      <c r="L6" s="22">
        <v>1</v>
      </c>
      <c r="M6" s="19"/>
      <c r="N6" s="23">
        <v>0.5</v>
      </c>
      <c r="O6" s="19"/>
      <c r="P6" s="94">
        <v>0.2</v>
      </c>
      <c r="Q6" s="93"/>
      <c r="R6" s="19" t="s">
        <v>9</v>
      </c>
      <c r="S6" s="19"/>
      <c r="T6" s="19"/>
      <c r="U6" s="24"/>
    </row>
    <row r="7" spans="1:23" x14ac:dyDescent="0.3">
      <c r="A7" s="18"/>
      <c r="B7" s="83"/>
      <c r="C7" s="84"/>
      <c r="D7" s="90"/>
      <c r="E7" s="86"/>
      <c r="F7" s="90"/>
      <c r="G7" s="86"/>
      <c r="H7" s="90"/>
      <c r="I7" s="86"/>
      <c r="J7" s="90"/>
      <c r="K7" s="86"/>
      <c r="L7" s="90"/>
      <c r="M7" s="86"/>
      <c r="N7" s="90"/>
      <c r="O7" s="86"/>
      <c r="P7" s="90"/>
      <c r="Q7" s="86"/>
      <c r="R7" s="14"/>
      <c r="S7" s="14"/>
      <c r="T7" s="90"/>
      <c r="U7" s="86"/>
    </row>
    <row r="8" spans="1:23" x14ac:dyDescent="0.3">
      <c r="A8" s="18">
        <v>0</v>
      </c>
      <c r="B8" s="74">
        <v>31377.86</v>
      </c>
      <c r="C8" s="75"/>
      <c r="D8" s="74">
        <f t="shared" ref="D8:D35" si="0">B8*$U$2</f>
        <v>43075.526208000003</v>
      </c>
      <c r="E8" s="78">
        <f t="shared" ref="E8:E35" si="1">D8/40.3399</f>
        <v>1067.8144023163172</v>
      </c>
      <c r="F8" s="74">
        <f t="shared" ref="F8:F35" si="2">B8/12*$U$2</f>
        <v>3589.6271839999999</v>
      </c>
      <c r="G8" s="78">
        <f t="shared" ref="G8:G35" si="3">F8/40.3399</f>
        <v>88.984533526359755</v>
      </c>
      <c r="H8" s="74">
        <f t="shared" ref="H8:H35" si="4">((B8&lt;19968.2)*913.03+(B8&gt;19968.2)*(B8&lt;20424.71)*(20424.71-B8+456.51)+(B8&gt;20424.71)*(B8&lt;22659.62)*456.51+(B8&gt;22659.62)*(B8&lt;23116.13)*(23116.13-B8))/12*$U$2</f>
        <v>0</v>
      </c>
      <c r="I8" s="78">
        <f t="shared" ref="I8:I35" si="5">H8/40.3399</f>
        <v>0</v>
      </c>
      <c r="J8" s="74">
        <f t="shared" ref="J8:J35" si="6">((B8&lt;19968.2)*456.51+(B8&gt;19968.2)*(B8&lt;20196.46)*(20196.46-B8+228.26)+(B8&gt;20196.46)*(B8&lt;22659.62)*228.26+(B8&gt;22659.62)*(B8&lt;22887.88)*(22887.88-B8))/12*$U$2</f>
        <v>0</v>
      </c>
      <c r="K8" s="78">
        <f t="shared" ref="K8:K35" si="7">J8/40.3399</f>
        <v>0</v>
      </c>
      <c r="L8" s="95">
        <f t="shared" ref="L8:L35" si="8">D8/1976</f>
        <v>21.799355368421054</v>
      </c>
      <c r="M8" s="96">
        <f t="shared" ref="M8:M35" si="9">L8/40.3399</f>
        <v>0.54039190400623338</v>
      </c>
      <c r="N8" s="95">
        <f t="shared" ref="N8:N35" si="10">L8/2</f>
        <v>10.899677684210527</v>
      </c>
      <c r="O8" s="96">
        <f t="shared" ref="O8:O35" si="11">N8/40.3399</f>
        <v>0.27019595200311669</v>
      </c>
      <c r="P8" s="95">
        <f t="shared" ref="P8:P35" si="12">L8/5</f>
        <v>4.3598710736842108</v>
      </c>
      <c r="Q8" s="96">
        <f t="shared" ref="Q8:Q35" si="13">P8/40.3399</f>
        <v>0.10807838080124668</v>
      </c>
      <c r="R8" s="25">
        <f t="shared" ref="R8:R35" si="14">(F8+H8)/1976*12</f>
        <v>21.79935536842105</v>
      </c>
      <c r="S8" s="25">
        <f t="shared" ref="S8:S35" si="15">R8/40.3399</f>
        <v>0.54039190400623327</v>
      </c>
      <c r="T8" s="95">
        <f t="shared" ref="T8:T35" si="16">D8/2080</f>
        <v>20.709387600000003</v>
      </c>
      <c r="U8" s="96">
        <f t="shared" ref="U8:U35" si="17">T8/40.3399</f>
        <v>0.51337230880592177</v>
      </c>
      <c r="W8" s="50"/>
    </row>
    <row r="9" spans="1:23" x14ac:dyDescent="0.3">
      <c r="A9" s="18">
        <f t="shared" ref="A9:A35" si="18">+A8+1</f>
        <v>1</v>
      </c>
      <c r="B9" s="74">
        <v>32139.07</v>
      </c>
      <c r="C9" s="75"/>
      <c r="D9" s="74">
        <f t="shared" si="0"/>
        <v>44120.515295999998</v>
      </c>
      <c r="E9" s="78">
        <f t="shared" si="1"/>
        <v>1093.7190051537063</v>
      </c>
      <c r="F9" s="74">
        <f t="shared" si="2"/>
        <v>3676.7096079999997</v>
      </c>
      <c r="G9" s="78">
        <f t="shared" si="3"/>
        <v>91.143250429475529</v>
      </c>
      <c r="H9" s="74">
        <f t="shared" si="4"/>
        <v>0</v>
      </c>
      <c r="I9" s="78">
        <f t="shared" si="5"/>
        <v>0</v>
      </c>
      <c r="J9" s="74">
        <f t="shared" si="6"/>
        <v>0</v>
      </c>
      <c r="K9" s="78">
        <f t="shared" si="7"/>
        <v>0</v>
      </c>
      <c r="L9" s="95">
        <f t="shared" si="8"/>
        <v>22.328195999999998</v>
      </c>
      <c r="M9" s="96">
        <f t="shared" si="9"/>
        <v>0.5535015208267744</v>
      </c>
      <c r="N9" s="95">
        <f t="shared" si="10"/>
        <v>11.164097999999999</v>
      </c>
      <c r="O9" s="96">
        <f t="shared" si="11"/>
        <v>0.2767507604133872</v>
      </c>
      <c r="P9" s="95">
        <f t="shared" si="12"/>
        <v>4.4656392</v>
      </c>
      <c r="Q9" s="96">
        <f t="shared" si="13"/>
        <v>0.1107003041653549</v>
      </c>
      <c r="R9" s="25">
        <f t="shared" si="14"/>
        <v>22.328195999999998</v>
      </c>
      <c r="S9" s="25">
        <f t="shared" si="15"/>
        <v>0.5535015208267744</v>
      </c>
      <c r="T9" s="95">
        <f t="shared" si="16"/>
        <v>21.211786199999999</v>
      </c>
      <c r="U9" s="96">
        <f t="shared" si="17"/>
        <v>0.52582644478543572</v>
      </c>
      <c r="W9" s="50"/>
    </row>
    <row r="10" spans="1:23" x14ac:dyDescent="0.3">
      <c r="A10" s="18">
        <f t="shared" si="18"/>
        <v>2</v>
      </c>
      <c r="B10" s="74">
        <v>32900.239999999998</v>
      </c>
      <c r="C10" s="75"/>
      <c r="D10" s="74">
        <f t="shared" si="0"/>
        <v>45165.449472</v>
      </c>
      <c r="E10" s="78">
        <f t="shared" si="1"/>
        <v>1119.6222467581724</v>
      </c>
      <c r="F10" s="74">
        <f t="shared" si="2"/>
        <v>3763.787456</v>
      </c>
      <c r="G10" s="78">
        <f t="shared" si="3"/>
        <v>93.301853896514373</v>
      </c>
      <c r="H10" s="74">
        <f t="shared" si="4"/>
        <v>0</v>
      </c>
      <c r="I10" s="78">
        <f t="shared" si="5"/>
        <v>0</v>
      </c>
      <c r="J10" s="74">
        <f t="shared" si="6"/>
        <v>0</v>
      </c>
      <c r="K10" s="78">
        <f t="shared" si="7"/>
        <v>0</v>
      </c>
      <c r="L10" s="95">
        <f t="shared" si="8"/>
        <v>22.857008842105262</v>
      </c>
      <c r="M10" s="96">
        <f t="shared" si="9"/>
        <v>0.56661044876425726</v>
      </c>
      <c r="N10" s="95">
        <f t="shared" si="10"/>
        <v>11.428504421052631</v>
      </c>
      <c r="O10" s="96">
        <f t="shared" si="11"/>
        <v>0.28330522438212863</v>
      </c>
      <c r="P10" s="95">
        <f t="shared" si="12"/>
        <v>4.5714017684210528</v>
      </c>
      <c r="Q10" s="96">
        <f t="shared" si="13"/>
        <v>0.11332208975285146</v>
      </c>
      <c r="R10" s="25">
        <f t="shared" si="14"/>
        <v>22.857008842105262</v>
      </c>
      <c r="S10" s="25">
        <f t="shared" si="15"/>
        <v>0.56661044876425726</v>
      </c>
      <c r="T10" s="95">
        <f t="shared" si="16"/>
        <v>21.714158399999999</v>
      </c>
      <c r="U10" s="96">
        <f t="shared" si="17"/>
        <v>0.53827992632604438</v>
      </c>
      <c r="W10" s="50"/>
    </row>
    <row r="11" spans="1:23" x14ac:dyDescent="0.3">
      <c r="A11" s="18">
        <f t="shared" si="18"/>
        <v>3</v>
      </c>
      <c r="B11" s="74">
        <v>33661.06</v>
      </c>
      <c r="C11" s="75"/>
      <c r="D11" s="74">
        <f t="shared" si="0"/>
        <v>46209.903167999997</v>
      </c>
      <c r="E11" s="78">
        <f t="shared" si="1"/>
        <v>1145.51357757456</v>
      </c>
      <c r="F11" s="74">
        <f t="shared" si="2"/>
        <v>3850.8252639999996</v>
      </c>
      <c r="G11" s="78">
        <f t="shared" si="3"/>
        <v>95.459464797880003</v>
      </c>
      <c r="H11" s="74">
        <f t="shared" si="4"/>
        <v>0</v>
      </c>
      <c r="I11" s="78">
        <f t="shared" si="5"/>
        <v>0</v>
      </c>
      <c r="J11" s="74">
        <f t="shared" si="6"/>
        <v>0</v>
      </c>
      <c r="K11" s="78">
        <f t="shared" si="7"/>
        <v>0</v>
      </c>
      <c r="L11" s="95">
        <f t="shared" si="8"/>
        <v>23.385578526315786</v>
      </c>
      <c r="M11" s="96">
        <f t="shared" si="9"/>
        <v>0.57971334897497973</v>
      </c>
      <c r="N11" s="95">
        <f t="shared" si="10"/>
        <v>11.692789263157893</v>
      </c>
      <c r="O11" s="96">
        <f t="shared" si="11"/>
        <v>0.28985667448748986</v>
      </c>
      <c r="P11" s="95">
        <f t="shared" si="12"/>
        <v>4.6771157052631569</v>
      </c>
      <c r="Q11" s="96">
        <f t="shared" si="13"/>
        <v>0.11594266979499594</v>
      </c>
      <c r="R11" s="25">
        <f t="shared" si="14"/>
        <v>23.385578526315786</v>
      </c>
      <c r="S11" s="25">
        <f t="shared" si="15"/>
        <v>0.57971334897497973</v>
      </c>
      <c r="T11" s="95">
        <f t="shared" si="16"/>
        <v>22.216299599999999</v>
      </c>
      <c r="U11" s="96">
        <f t="shared" si="17"/>
        <v>0.55072768152623086</v>
      </c>
      <c r="W11" s="50"/>
    </row>
    <row r="12" spans="1:23" x14ac:dyDescent="0.3">
      <c r="A12" s="18">
        <f t="shared" si="18"/>
        <v>4</v>
      </c>
      <c r="B12" s="74">
        <v>33661.06</v>
      </c>
      <c r="C12" s="75"/>
      <c r="D12" s="74">
        <f t="shared" si="0"/>
        <v>46209.903167999997</v>
      </c>
      <c r="E12" s="78">
        <f t="shared" si="1"/>
        <v>1145.51357757456</v>
      </c>
      <c r="F12" s="74">
        <f t="shared" si="2"/>
        <v>3850.8252639999996</v>
      </c>
      <c r="G12" s="78">
        <f t="shared" si="3"/>
        <v>95.459464797880003</v>
      </c>
      <c r="H12" s="74">
        <f t="shared" si="4"/>
        <v>0</v>
      </c>
      <c r="I12" s="78">
        <f t="shared" si="5"/>
        <v>0</v>
      </c>
      <c r="J12" s="74">
        <f t="shared" si="6"/>
        <v>0</v>
      </c>
      <c r="K12" s="78">
        <f t="shared" si="7"/>
        <v>0</v>
      </c>
      <c r="L12" s="95">
        <f t="shared" si="8"/>
        <v>23.385578526315786</v>
      </c>
      <c r="M12" s="96">
        <f t="shared" si="9"/>
        <v>0.57971334897497973</v>
      </c>
      <c r="N12" s="95">
        <f t="shared" si="10"/>
        <v>11.692789263157893</v>
      </c>
      <c r="O12" s="96">
        <f t="shared" si="11"/>
        <v>0.28985667448748986</v>
      </c>
      <c r="P12" s="95">
        <f t="shared" si="12"/>
        <v>4.6771157052631569</v>
      </c>
      <c r="Q12" s="96">
        <f t="shared" si="13"/>
        <v>0.11594266979499594</v>
      </c>
      <c r="R12" s="25">
        <f t="shared" si="14"/>
        <v>23.385578526315786</v>
      </c>
      <c r="S12" s="25">
        <f t="shared" si="15"/>
        <v>0.57971334897497973</v>
      </c>
      <c r="T12" s="95">
        <f t="shared" si="16"/>
        <v>22.216299599999999</v>
      </c>
      <c r="U12" s="96">
        <f t="shared" si="17"/>
        <v>0.55072768152623086</v>
      </c>
      <c r="W12" s="50"/>
    </row>
    <row r="13" spans="1:23" x14ac:dyDescent="0.3">
      <c r="A13" s="18">
        <f t="shared" si="18"/>
        <v>5</v>
      </c>
      <c r="B13" s="74">
        <v>34992.94</v>
      </c>
      <c r="C13" s="75"/>
      <c r="D13" s="74">
        <f t="shared" si="0"/>
        <v>48038.308032000001</v>
      </c>
      <c r="E13" s="78">
        <f t="shared" si="1"/>
        <v>1190.8385502195097</v>
      </c>
      <c r="F13" s="74">
        <f t="shared" si="2"/>
        <v>4003.1923360000001</v>
      </c>
      <c r="G13" s="78">
        <f t="shared" si="3"/>
        <v>99.236545851625806</v>
      </c>
      <c r="H13" s="74">
        <f t="shared" si="4"/>
        <v>0</v>
      </c>
      <c r="I13" s="78">
        <f t="shared" si="5"/>
        <v>0</v>
      </c>
      <c r="J13" s="74">
        <f t="shared" si="6"/>
        <v>0</v>
      </c>
      <c r="K13" s="78">
        <f t="shared" si="7"/>
        <v>0</v>
      </c>
      <c r="L13" s="95">
        <f t="shared" si="8"/>
        <v>24.310884631578947</v>
      </c>
      <c r="M13" s="96">
        <f t="shared" si="9"/>
        <v>0.60265108816776802</v>
      </c>
      <c r="N13" s="95">
        <f t="shared" si="10"/>
        <v>12.155442315789474</v>
      </c>
      <c r="O13" s="96">
        <f t="shared" si="11"/>
        <v>0.30132554408388401</v>
      </c>
      <c r="P13" s="95">
        <f t="shared" si="12"/>
        <v>4.8621769263157892</v>
      </c>
      <c r="Q13" s="96">
        <f t="shared" si="13"/>
        <v>0.12053021763355361</v>
      </c>
      <c r="R13" s="25">
        <f t="shared" si="14"/>
        <v>24.310884631578944</v>
      </c>
      <c r="S13" s="25">
        <f t="shared" si="15"/>
        <v>0.60265108816776802</v>
      </c>
      <c r="T13" s="95">
        <f t="shared" si="16"/>
        <v>23.095340400000001</v>
      </c>
      <c r="U13" s="96">
        <f t="shared" si="17"/>
        <v>0.57251853375937967</v>
      </c>
      <c r="W13" s="50"/>
    </row>
    <row r="14" spans="1:23" x14ac:dyDescent="0.3">
      <c r="A14" s="18">
        <f t="shared" si="18"/>
        <v>6</v>
      </c>
      <c r="B14" s="74">
        <v>34992.94</v>
      </c>
      <c r="C14" s="75"/>
      <c r="D14" s="74">
        <f t="shared" si="0"/>
        <v>48038.308032000001</v>
      </c>
      <c r="E14" s="78">
        <f t="shared" si="1"/>
        <v>1190.8385502195097</v>
      </c>
      <c r="F14" s="74">
        <f t="shared" si="2"/>
        <v>4003.1923360000001</v>
      </c>
      <c r="G14" s="78">
        <f t="shared" si="3"/>
        <v>99.236545851625806</v>
      </c>
      <c r="H14" s="74">
        <f t="shared" si="4"/>
        <v>0</v>
      </c>
      <c r="I14" s="78">
        <f t="shared" si="5"/>
        <v>0</v>
      </c>
      <c r="J14" s="74">
        <f t="shared" si="6"/>
        <v>0</v>
      </c>
      <c r="K14" s="78">
        <f t="shared" si="7"/>
        <v>0</v>
      </c>
      <c r="L14" s="95">
        <f t="shared" si="8"/>
        <v>24.310884631578947</v>
      </c>
      <c r="M14" s="96">
        <f t="shared" si="9"/>
        <v>0.60265108816776802</v>
      </c>
      <c r="N14" s="95">
        <f t="shared" si="10"/>
        <v>12.155442315789474</v>
      </c>
      <c r="O14" s="96">
        <f t="shared" si="11"/>
        <v>0.30132554408388401</v>
      </c>
      <c r="P14" s="95">
        <f t="shared" si="12"/>
        <v>4.8621769263157892</v>
      </c>
      <c r="Q14" s="96">
        <f t="shared" si="13"/>
        <v>0.12053021763355361</v>
      </c>
      <c r="R14" s="25">
        <f t="shared" si="14"/>
        <v>24.310884631578944</v>
      </c>
      <c r="S14" s="25">
        <f t="shared" si="15"/>
        <v>0.60265108816776802</v>
      </c>
      <c r="T14" s="95">
        <f t="shared" si="16"/>
        <v>23.095340400000001</v>
      </c>
      <c r="U14" s="96">
        <f t="shared" si="17"/>
        <v>0.57251853375937967</v>
      </c>
      <c r="W14" s="50"/>
    </row>
    <row r="15" spans="1:23" x14ac:dyDescent="0.3">
      <c r="A15" s="18">
        <f t="shared" si="18"/>
        <v>7</v>
      </c>
      <c r="B15" s="74">
        <v>36324.839999999997</v>
      </c>
      <c r="C15" s="75"/>
      <c r="D15" s="74">
        <f t="shared" si="0"/>
        <v>49866.740351999993</v>
      </c>
      <c r="E15" s="78">
        <f t="shared" si="1"/>
        <v>1236.1642034809206</v>
      </c>
      <c r="F15" s="74">
        <f t="shared" si="2"/>
        <v>4155.5616959999998</v>
      </c>
      <c r="G15" s="78">
        <f t="shared" si="3"/>
        <v>103.01368362341006</v>
      </c>
      <c r="H15" s="74">
        <f t="shared" si="4"/>
        <v>0</v>
      </c>
      <c r="I15" s="78">
        <f t="shared" si="5"/>
        <v>0</v>
      </c>
      <c r="J15" s="74">
        <f t="shared" si="6"/>
        <v>0</v>
      </c>
      <c r="K15" s="78">
        <f t="shared" si="7"/>
        <v>0</v>
      </c>
      <c r="L15" s="95">
        <f t="shared" si="8"/>
        <v>25.236204631578943</v>
      </c>
      <c r="M15" s="96">
        <f t="shared" si="9"/>
        <v>0.6255891718020854</v>
      </c>
      <c r="N15" s="95">
        <f t="shared" si="10"/>
        <v>12.618102315789471</v>
      </c>
      <c r="O15" s="96">
        <f t="shared" si="11"/>
        <v>0.3127945859010427</v>
      </c>
      <c r="P15" s="95">
        <f t="shared" si="12"/>
        <v>5.0472409263157889</v>
      </c>
      <c r="Q15" s="96">
        <f t="shared" si="13"/>
        <v>0.12511783436041707</v>
      </c>
      <c r="R15" s="25">
        <f t="shared" si="14"/>
        <v>25.23620463157895</v>
      </c>
      <c r="S15" s="25">
        <f t="shared" si="15"/>
        <v>0.62558917180208551</v>
      </c>
      <c r="T15" s="95">
        <f t="shared" si="16"/>
        <v>23.974394399999998</v>
      </c>
      <c r="U15" s="96">
        <f t="shared" si="17"/>
        <v>0.59430971321198112</v>
      </c>
      <c r="W15" s="50"/>
    </row>
    <row r="16" spans="1:23" x14ac:dyDescent="0.3">
      <c r="A16" s="18">
        <f t="shared" si="18"/>
        <v>8</v>
      </c>
      <c r="B16" s="74">
        <v>36324.839999999997</v>
      </c>
      <c r="C16" s="75"/>
      <c r="D16" s="74">
        <f t="shared" si="0"/>
        <v>49866.740351999993</v>
      </c>
      <c r="E16" s="78">
        <f t="shared" si="1"/>
        <v>1236.1642034809206</v>
      </c>
      <c r="F16" s="74">
        <f t="shared" si="2"/>
        <v>4155.5616959999998</v>
      </c>
      <c r="G16" s="78">
        <f t="shared" si="3"/>
        <v>103.01368362341006</v>
      </c>
      <c r="H16" s="74">
        <f t="shared" si="4"/>
        <v>0</v>
      </c>
      <c r="I16" s="78">
        <f t="shared" si="5"/>
        <v>0</v>
      </c>
      <c r="J16" s="74">
        <f t="shared" si="6"/>
        <v>0</v>
      </c>
      <c r="K16" s="78">
        <f t="shared" si="7"/>
        <v>0</v>
      </c>
      <c r="L16" s="95">
        <f t="shared" si="8"/>
        <v>25.236204631578943</v>
      </c>
      <c r="M16" s="96">
        <f t="shared" si="9"/>
        <v>0.6255891718020854</v>
      </c>
      <c r="N16" s="95">
        <f t="shared" si="10"/>
        <v>12.618102315789471</v>
      </c>
      <c r="O16" s="96">
        <f t="shared" si="11"/>
        <v>0.3127945859010427</v>
      </c>
      <c r="P16" s="95">
        <f t="shared" si="12"/>
        <v>5.0472409263157889</v>
      </c>
      <c r="Q16" s="96">
        <f t="shared" si="13"/>
        <v>0.12511783436041707</v>
      </c>
      <c r="R16" s="25">
        <f t="shared" si="14"/>
        <v>25.23620463157895</v>
      </c>
      <c r="S16" s="25">
        <f t="shared" si="15"/>
        <v>0.62558917180208551</v>
      </c>
      <c r="T16" s="95">
        <f t="shared" si="16"/>
        <v>23.974394399999998</v>
      </c>
      <c r="U16" s="96">
        <f t="shared" si="17"/>
        <v>0.59430971321198112</v>
      </c>
      <c r="W16" s="50"/>
    </row>
    <row r="17" spans="1:23" x14ac:dyDescent="0.3">
      <c r="A17" s="18">
        <f t="shared" si="18"/>
        <v>9</v>
      </c>
      <c r="B17" s="74">
        <v>37656.75</v>
      </c>
      <c r="C17" s="75"/>
      <c r="D17" s="74">
        <f t="shared" si="0"/>
        <v>51695.186399999999</v>
      </c>
      <c r="E17" s="78">
        <f t="shared" si="1"/>
        <v>1281.4901970505628</v>
      </c>
      <c r="F17" s="74">
        <f t="shared" si="2"/>
        <v>4307.9322000000002</v>
      </c>
      <c r="G17" s="78">
        <f t="shared" si="3"/>
        <v>106.79084975421357</v>
      </c>
      <c r="H17" s="74">
        <f t="shared" si="4"/>
        <v>0</v>
      </c>
      <c r="I17" s="78">
        <f t="shared" si="5"/>
        <v>0</v>
      </c>
      <c r="J17" s="74">
        <f t="shared" si="6"/>
        <v>0</v>
      </c>
      <c r="K17" s="78">
        <f t="shared" si="7"/>
        <v>0</v>
      </c>
      <c r="L17" s="95">
        <f t="shared" si="8"/>
        <v>26.161531578947368</v>
      </c>
      <c r="M17" s="96">
        <f t="shared" si="9"/>
        <v>0.64852742765716742</v>
      </c>
      <c r="N17" s="95">
        <f t="shared" si="10"/>
        <v>13.080765789473684</v>
      </c>
      <c r="O17" s="96">
        <f t="shared" si="11"/>
        <v>0.32426371382858371</v>
      </c>
      <c r="P17" s="95">
        <f t="shared" si="12"/>
        <v>5.232306315789474</v>
      </c>
      <c r="Q17" s="96">
        <f t="shared" si="13"/>
        <v>0.12970548553143349</v>
      </c>
      <c r="R17" s="25">
        <f t="shared" si="14"/>
        <v>26.161531578947368</v>
      </c>
      <c r="S17" s="25">
        <f t="shared" si="15"/>
        <v>0.64852742765716742</v>
      </c>
      <c r="T17" s="95">
        <f t="shared" si="16"/>
        <v>24.853455</v>
      </c>
      <c r="U17" s="96">
        <f t="shared" si="17"/>
        <v>0.61610105627430911</v>
      </c>
      <c r="W17" s="50"/>
    </row>
    <row r="18" spans="1:23" x14ac:dyDescent="0.3">
      <c r="A18" s="18">
        <f t="shared" si="18"/>
        <v>10</v>
      </c>
      <c r="B18" s="74">
        <v>37656.75</v>
      </c>
      <c r="C18" s="75"/>
      <c r="D18" s="74">
        <f t="shared" si="0"/>
        <v>51695.186399999999</v>
      </c>
      <c r="E18" s="78">
        <f t="shared" si="1"/>
        <v>1281.4901970505628</v>
      </c>
      <c r="F18" s="74">
        <f t="shared" si="2"/>
        <v>4307.9322000000002</v>
      </c>
      <c r="G18" s="78">
        <f t="shared" si="3"/>
        <v>106.79084975421357</v>
      </c>
      <c r="H18" s="74">
        <f t="shared" si="4"/>
        <v>0</v>
      </c>
      <c r="I18" s="78">
        <f t="shared" si="5"/>
        <v>0</v>
      </c>
      <c r="J18" s="74">
        <f t="shared" si="6"/>
        <v>0</v>
      </c>
      <c r="K18" s="78">
        <f t="shared" si="7"/>
        <v>0</v>
      </c>
      <c r="L18" s="95">
        <f t="shared" si="8"/>
        <v>26.161531578947368</v>
      </c>
      <c r="M18" s="96">
        <f t="shared" si="9"/>
        <v>0.64852742765716742</v>
      </c>
      <c r="N18" s="95">
        <f t="shared" si="10"/>
        <v>13.080765789473684</v>
      </c>
      <c r="O18" s="96">
        <f t="shared" si="11"/>
        <v>0.32426371382858371</v>
      </c>
      <c r="P18" s="95">
        <f t="shared" si="12"/>
        <v>5.232306315789474</v>
      </c>
      <c r="Q18" s="96">
        <f t="shared" si="13"/>
        <v>0.12970548553143349</v>
      </c>
      <c r="R18" s="25">
        <f t="shared" si="14"/>
        <v>26.161531578947368</v>
      </c>
      <c r="S18" s="25">
        <f t="shared" si="15"/>
        <v>0.64852742765716742</v>
      </c>
      <c r="T18" s="95">
        <f t="shared" si="16"/>
        <v>24.853455</v>
      </c>
      <c r="U18" s="96">
        <f t="shared" si="17"/>
        <v>0.61610105627430911</v>
      </c>
      <c r="W18" s="50"/>
    </row>
    <row r="19" spans="1:23" x14ac:dyDescent="0.3">
      <c r="A19" s="18">
        <f t="shared" si="18"/>
        <v>11</v>
      </c>
      <c r="B19" s="74">
        <v>38988.629999999997</v>
      </c>
      <c r="C19" s="75"/>
      <c r="D19" s="74">
        <f t="shared" si="0"/>
        <v>53523.591263999995</v>
      </c>
      <c r="E19" s="78">
        <f t="shared" si="1"/>
        <v>1326.8151696955122</v>
      </c>
      <c r="F19" s="74">
        <f t="shared" si="2"/>
        <v>4460.2992720000002</v>
      </c>
      <c r="G19" s="78">
        <f t="shared" si="3"/>
        <v>110.56793080795937</v>
      </c>
      <c r="H19" s="74">
        <f t="shared" si="4"/>
        <v>0</v>
      </c>
      <c r="I19" s="78">
        <f t="shared" si="5"/>
        <v>0</v>
      </c>
      <c r="J19" s="74">
        <f t="shared" si="6"/>
        <v>0</v>
      </c>
      <c r="K19" s="78">
        <f t="shared" si="7"/>
        <v>0</v>
      </c>
      <c r="L19" s="95">
        <f t="shared" si="8"/>
        <v>27.086837684210526</v>
      </c>
      <c r="M19" s="96">
        <f t="shared" si="9"/>
        <v>0.67146516684995561</v>
      </c>
      <c r="N19" s="95">
        <f t="shared" si="10"/>
        <v>13.543418842105263</v>
      </c>
      <c r="O19" s="96">
        <f t="shared" si="11"/>
        <v>0.3357325834249778</v>
      </c>
      <c r="P19" s="95">
        <f t="shared" si="12"/>
        <v>5.4173675368421055</v>
      </c>
      <c r="Q19" s="96">
        <f t="shared" si="13"/>
        <v>0.13429303336999113</v>
      </c>
      <c r="R19" s="25">
        <f t="shared" si="14"/>
        <v>27.086837684210529</v>
      </c>
      <c r="S19" s="25">
        <f t="shared" si="15"/>
        <v>0.67146516684995572</v>
      </c>
      <c r="T19" s="95">
        <f t="shared" si="16"/>
        <v>25.732495799999999</v>
      </c>
      <c r="U19" s="96">
        <f t="shared" si="17"/>
        <v>0.63789190850745781</v>
      </c>
      <c r="W19" s="50"/>
    </row>
    <row r="20" spans="1:23" x14ac:dyDescent="0.3">
      <c r="A20" s="18">
        <f t="shared" si="18"/>
        <v>12</v>
      </c>
      <c r="B20" s="74">
        <v>38988.629999999997</v>
      </c>
      <c r="C20" s="75"/>
      <c r="D20" s="74">
        <f t="shared" si="0"/>
        <v>53523.591263999995</v>
      </c>
      <c r="E20" s="78">
        <f t="shared" si="1"/>
        <v>1326.8151696955122</v>
      </c>
      <c r="F20" s="74">
        <f t="shared" si="2"/>
        <v>4460.2992720000002</v>
      </c>
      <c r="G20" s="78">
        <f t="shared" si="3"/>
        <v>110.56793080795937</v>
      </c>
      <c r="H20" s="74">
        <f t="shared" si="4"/>
        <v>0</v>
      </c>
      <c r="I20" s="78">
        <f t="shared" si="5"/>
        <v>0</v>
      </c>
      <c r="J20" s="74">
        <f t="shared" si="6"/>
        <v>0</v>
      </c>
      <c r="K20" s="78">
        <f t="shared" si="7"/>
        <v>0</v>
      </c>
      <c r="L20" s="95">
        <f t="shared" si="8"/>
        <v>27.086837684210526</v>
      </c>
      <c r="M20" s="96">
        <f t="shared" si="9"/>
        <v>0.67146516684995561</v>
      </c>
      <c r="N20" s="95">
        <f t="shared" si="10"/>
        <v>13.543418842105263</v>
      </c>
      <c r="O20" s="96">
        <f t="shared" si="11"/>
        <v>0.3357325834249778</v>
      </c>
      <c r="P20" s="95">
        <f t="shared" si="12"/>
        <v>5.4173675368421055</v>
      </c>
      <c r="Q20" s="96">
        <f t="shared" si="13"/>
        <v>0.13429303336999113</v>
      </c>
      <c r="R20" s="25">
        <f t="shared" si="14"/>
        <v>27.086837684210529</v>
      </c>
      <c r="S20" s="25">
        <f t="shared" si="15"/>
        <v>0.67146516684995572</v>
      </c>
      <c r="T20" s="95">
        <f t="shared" si="16"/>
        <v>25.732495799999999</v>
      </c>
      <c r="U20" s="96">
        <f t="shared" si="17"/>
        <v>0.63789190850745781</v>
      </c>
      <c r="W20" s="50"/>
    </row>
    <row r="21" spans="1:23" x14ac:dyDescent="0.3">
      <c r="A21" s="18">
        <f t="shared" si="18"/>
        <v>13</v>
      </c>
      <c r="B21" s="74">
        <v>40320.53</v>
      </c>
      <c r="C21" s="75"/>
      <c r="D21" s="74">
        <f t="shared" si="0"/>
        <v>55352.023584000002</v>
      </c>
      <c r="E21" s="78">
        <f t="shared" si="1"/>
        <v>1372.1408229569236</v>
      </c>
      <c r="F21" s="74">
        <f t="shared" si="2"/>
        <v>4612.6686319999999</v>
      </c>
      <c r="G21" s="78">
        <f t="shared" si="3"/>
        <v>114.34506857974363</v>
      </c>
      <c r="H21" s="74">
        <f t="shared" si="4"/>
        <v>0</v>
      </c>
      <c r="I21" s="78">
        <f t="shared" si="5"/>
        <v>0</v>
      </c>
      <c r="J21" s="74">
        <f t="shared" si="6"/>
        <v>0</v>
      </c>
      <c r="K21" s="78">
        <f t="shared" si="7"/>
        <v>0</v>
      </c>
      <c r="L21" s="95">
        <f t="shared" si="8"/>
        <v>28.012157684210528</v>
      </c>
      <c r="M21" s="96">
        <f t="shared" si="9"/>
        <v>0.69440325048427309</v>
      </c>
      <c r="N21" s="95">
        <f t="shared" si="10"/>
        <v>14.006078842105264</v>
      </c>
      <c r="O21" s="96">
        <f t="shared" si="11"/>
        <v>0.34720162524213655</v>
      </c>
      <c r="P21" s="95">
        <f t="shared" si="12"/>
        <v>5.602431536842106</v>
      </c>
      <c r="Q21" s="96">
        <f t="shared" si="13"/>
        <v>0.13888065009685463</v>
      </c>
      <c r="R21" s="25">
        <f t="shared" si="14"/>
        <v>28.012157684210528</v>
      </c>
      <c r="S21" s="25">
        <f t="shared" si="15"/>
        <v>0.69440325048427309</v>
      </c>
      <c r="T21" s="95">
        <f t="shared" si="16"/>
        <v>26.611549800000002</v>
      </c>
      <c r="U21" s="96">
        <f t="shared" si="17"/>
        <v>0.65968308796005948</v>
      </c>
      <c r="W21" s="50"/>
    </row>
    <row r="22" spans="1:23" x14ac:dyDescent="0.3">
      <c r="A22" s="18">
        <f t="shared" si="18"/>
        <v>14</v>
      </c>
      <c r="B22" s="74">
        <v>40320.53</v>
      </c>
      <c r="C22" s="75"/>
      <c r="D22" s="74">
        <f t="shared" si="0"/>
        <v>55352.023584000002</v>
      </c>
      <c r="E22" s="78">
        <f t="shared" si="1"/>
        <v>1372.1408229569236</v>
      </c>
      <c r="F22" s="74">
        <f t="shared" si="2"/>
        <v>4612.6686319999999</v>
      </c>
      <c r="G22" s="78">
        <f t="shared" si="3"/>
        <v>114.34506857974363</v>
      </c>
      <c r="H22" s="74">
        <f t="shared" si="4"/>
        <v>0</v>
      </c>
      <c r="I22" s="78">
        <f t="shared" si="5"/>
        <v>0</v>
      </c>
      <c r="J22" s="74">
        <f t="shared" si="6"/>
        <v>0</v>
      </c>
      <c r="K22" s="78">
        <f t="shared" si="7"/>
        <v>0</v>
      </c>
      <c r="L22" s="95">
        <f t="shared" si="8"/>
        <v>28.012157684210528</v>
      </c>
      <c r="M22" s="96">
        <f t="shared" si="9"/>
        <v>0.69440325048427309</v>
      </c>
      <c r="N22" s="95">
        <f t="shared" si="10"/>
        <v>14.006078842105264</v>
      </c>
      <c r="O22" s="96">
        <f t="shared" si="11"/>
        <v>0.34720162524213655</v>
      </c>
      <c r="P22" s="95">
        <f t="shared" si="12"/>
        <v>5.602431536842106</v>
      </c>
      <c r="Q22" s="96">
        <f t="shared" si="13"/>
        <v>0.13888065009685463</v>
      </c>
      <c r="R22" s="25">
        <f t="shared" si="14"/>
        <v>28.012157684210528</v>
      </c>
      <c r="S22" s="25">
        <f t="shared" si="15"/>
        <v>0.69440325048427309</v>
      </c>
      <c r="T22" s="95">
        <f t="shared" si="16"/>
        <v>26.611549800000002</v>
      </c>
      <c r="U22" s="96">
        <f t="shared" si="17"/>
        <v>0.65968308796005948</v>
      </c>
      <c r="W22" s="50"/>
    </row>
    <row r="23" spans="1:23" x14ac:dyDescent="0.3">
      <c r="A23" s="18">
        <f t="shared" si="18"/>
        <v>15</v>
      </c>
      <c r="B23" s="74">
        <v>41652.03</v>
      </c>
      <c r="C23" s="75"/>
      <c r="D23" s="74">
        <f t="shared" si="0"/>
        <v>57179.906783999999</v>
      </c>
      <c r="E23" s="78">
        <f t="shared" si="1"/>
        <v>1417.4528638891022</v>
      </c>
      <c r="F23" s="74">
        <f t="shared" si="2"/>
        <v>4764.9922320000005</v>
      </c>
      <c r="G23" s="78">
        <f t="shared" si="3"/>
        <v>118.12107199075854</v>
      </c>
      <c r="H23" s="74">
        <f t="shared" si="4"/>
        <v>0</v>
      </c>
      <c r="I23" s="78">
        <f t="shared" si="5"/>
        <v>0</v>
      </c>
      <c r="J23" s="74">
        <f t="shared" si="6"/>
        <v>0</v>
      </c>
      <c r="K23" s="78">
        <f t="shared" si="7"/>
        <v>0</v>
      </c>
      <c r="L23" s="95">
        <f t="shared" si="8"/>
        <v>28.937199789473684</v>
      </c>
      <c r="M23" s="96">
        <f t="shared" si="9"/>
        <v>0.71733444528800727</v>
      </c>
      <c r="N23" s="95">
        <f t="shared" si="10"/>
        <v>14.468599894736842</v>
      </c>
      <c r="O23" s="96">
        <f t="shared" si="11"/>
        <v>0.35866722264400364</v>
      </c>
      <c r="P23" s="95">
        <f t="shared" si="12"/>
        <v>5.7874399578947369</v>
      </c>
      <c r="Q23" s="96">
        <f t="shared" si="13"/>
        <v>0.14346688905760147</v>
      </c>
      <c r="R23" s="25">
        <f t="shared" si="14"/>
        <v>28.937199789473688</v>
      </c>
      <c r="S23" s="25">
        <f t="shared" si="15"/>
        <v>0.71733444528800738</v>
      </c>
      <c r="T23" s="95">
        <f t="shared" si="16"/>
        <v>27.490339800000001</v>
      </c>
      <c r="U23" s="96">
        <f t="shared" si="17"/>
        <v>0.68146772302360692</v>
      </c>
      <c r="W23" s="50"/>
    </row>
    <row r="24" spans="1:23" x14ac:dyDescent="0.3">
      <c r="A24" s="18">
        <f t="shared" si="18"/>
        <v>16</v>
      </c>
      <c r="B24" s="74">
        <v>41652.03</v>
      </c>
      <c r="C24" s="75"/>
      <c r="D24" s="74">
        <f t="shared" si="0"/>
        <v>57179.906783999999</v>
      </c>
      <c r="E24" s="78">
        <f t="shared" si="1"/>
        <v>1417.4528638891022</v>
      </c>
      <c r="F24" s="74">
        <f t="shared" si="2"/>
        <v>4764.9922320000005</v>
      </c>
      <c r="G24" s="78">
        <f t="shared" si="3"/>
        <v>118.12107199075854</v>
      </c>
      <c r="H24" s="74">
        <f t="shared" si="4"/>
        <v>0</v>
      </c>
      <c r="I24" s="78">
        <f t="shared" si="5"/>
        <v>0</v>
      </c>
      <c r="J24" s="74">
        <f t="shared" si="6"/>
        <v>0</v>
      </c>
      <c r="K24" s="78">
        <f t="shared" si="7"/>
        <v>0</v>
      </c>
      <c r="L24" s="95">
        <f t="shared" si="8"/>
        <v>28.937199789473684</v>
      </c>
      <c r="M24" s="96">
        <f t="shared" si="9"/>
        <v>0.71733444528800727</v>
      </c>
      <c r="N24" s="95">
        <f t="shared" si="10"/>
        <v>14.468599894736842</v>
      </c>
      <c r="O24" s="96">
        <f t="shared" si="11"/>
        <v>0.35866722264400364</v>
      </c>
      <c r="P24" s="95">
        <f t="shared" si="12"/>
        <v>5.7874399578947369</v>
      </c>
      <c r="Q24" s="96">
        <f t="shared" si="13"/>
        <v>0.14346688905760147</v>
      </c>
      <c r="R24" s="25">
        <f t="shared" si="14"/>
        <v>28.937199789473688</v>
      </c>
      <c r="S24" s="25">
        <f t="shared" si="15"/>
        <v>0.71733444528800738</v>
      </c>
      <c r="T24" s="95">
        <f t="shared" si="16"/>
        <v>27.490339800000001</v>
      </c>
      <c r="U24" s="96">
        <f t="shared" si="17"/>
        <v>0.68146772302360692</v>
      </c>
      <c r="W24" s="50"/>
    </row>
    <row r="25" spans="1:23" x14ac:dyDescent="0.3">
      <c r="A25" s="18">
        <f t="shared" si="18"/>
        <v>17</v>
      </c>
      <c r="B25" s="74">
        <v>42983.94</v>
      </c>
      <c r="C25" s="75"/>
      <c r="D25" s="74">
        <f t="shared" si="0"/>
        <v>59008.352832000004</v>
      </c>
      <c r="E25" s="78">
        <f t="shared" si="1"/>
        <v>1462.7788574587444</v>
      </c>
      <c r="F25" s="74">
        <f t="shared" si="2"/>
        <v>4917.362736000001</v>
      </c>
      <c r="G25" s="78">
        <f t="shared" si="3"/>
        <v>121.89823812156204</v>
      </c>
      <c r="H25" s="74">
        <f t="shared" si="4"/>
        <v>0</v>
      </c>
      <c r="I25" s="78">
        <f t="shared" si="5"/>
        <v>0</v>
      </c>
      <c r="J25" s="74">
        <f t="shared" si="6"/>
        <v>0</v>
      </c>
      <c r="K25" s="78">
        <f t="shared" si="7"/>
        <v>0</v>
      </c>
      <c r="L25" s="95">
        <f t="shared" si="8"/>
        <v>29.862526736842106</v>
      </c>
      <c r="M25" s="96">
        <f t="shared" si="9"/>
        <v>0.7402727011430893</v>
      </c>
      <c r="N25" s="95">
        <f t="shared" si="10"/>
        <v>14.931263368421053</v>
      </c>
      <c r="O25" s="96">
        <f t="shared" si="11"/>
        <v>0.37013635057154465</v>
      </c>
      <c r="P25" s="95">
        <f t="shared" si="12"/>
        <v>5.9725053473684211</v>
      </c>
      <c r="Q25" s="96">
        <f t="shared" si="13"/>
        <v>0.14805454022861786</v>
      </c>
      <c r="R25" s="25">
        <f t="shared" si="14"/>
        <v>29.862526736842113</v>
      </c>
      <c r="S25" s="25">
        <f t="shared" si="15"/>
        <v>0.74027270114308941</v>
      </c>
      <c r="T25" s="95">
        <f t="shared" si="16"/>
        <v>28.369400400000004</v>
      </c>
      <c r="U25" s="96">
        <f t="shared" si="17"/>
        <v>0.7032590660859348</v>
      </c>
      <c r="W25" s="50"/>
    </row>
    <row r="26" spans="1:23" x14ac:dyDescent="0.3">
      <c r="A26" s="18">
        <f t="shared" si="18"/>
        <v>18</v>
      </c>
      <c r="B26" s="74">
        <v>42983.94</v>
      </c>
      <c r="C26" s="75"/>
      <c r="D26" s="74">
        <f t="shared" si="0"/>
        <v>59008.352832000004</v>
      </c>
      <c r="E26" s="78">
        <f t="shared" si="1"/>
        <v>1462.7788574587444</v>
      </c>
      <c r="F26" s="74">
        <f t="shared" si="2"/>
        <v>4917.362736000001</v>
      </c>
      <c r="G26" s="78">
        <f t="shared" si="3"/>
        <v>121.89823812156204</v>
      </c>
      <c r="H26" s="74">
        <f t="shared" si="4"/>
        <v>0</v>
      </c>
      <c r="I26" s="78">
        <f t="shared" si="5"/>
        <v>0</v>
      </c>
      <c r="J26" s="74">
        <f t="shared" si="6"/>
        <v>0</v>
      </c>
      <c r="K26" s="78">
        <f t="shared" si="7"/>
        <v>0</v>
      </c>
      <c r="L26" s="95">
        <f t="shared" si="8"/>
        <v>29.862526736842106</v>
      </c>
      <c r="M26" s="96">
        <f t="shared" si="9"/>
        <v>0.7402727011430893</v>
      </c>
      <c r="N26" s="95">
        <f t="shared" si="10"/>
        <v>14.931263368421053</v>
      </c>
      <c r="O26" s="96">
        <f t="shared" si="11"/>
        <v>0.37013635057154465</v>
      </c>
      <c r="P26" s="95">
        <f t="shared" si="12"/>
        <v>5.9725053473684211</v>
      </c>
      <c r="Q26" s="96">
        <f t="shared" si="13"/>
        <v>0.14805454022861786</v>
      </c>
      <c r="R26" s="25">
        <f t="shared" si="14"/>
        <v>29.862526736842113</v>
      </c>
      <c r="S26" s="25">
        <f t="shared" si="15"/>
        <v>0.74027270114308941</v>
      </c>
      <c r="T26" s="95">
        <f t="shared" si="16"/>
        <v>28.369400400000004</v>
      </c>
      <c r="U26" s="96">
        <f t="shared" si="17"/>
        <v>0.7032590660859348</v>
      </c>
      <c r="W26" s="50"/>
    </row>
    <row r="27" spans="1:23" x14ac:dyDescent="0.3">
      <c r="A27" s="18">
        <f t="shared" si="18"/>
        <v>19</v>
      </c>
      <c r="B27" s="74">
        <v>44315.839999999997</v>
      </c>
      <c r="C27" s="75"/>
      <c r="D27" s="74">
        <f t="shared" si="0"/>
        <v>60836.785151999997</v>
      </c>
      <c r="E27" s="78">
        <f t="shared" si="1"/>
        <v>1508.1045107201553</v>
      </c>
      <c r="F27" s="74">
        <f t="shared" si="2"/>
        <v>5069.7320959999997</v>
      </c>
      <c r="G27" s="78">
        <f t="shared" si="3"/>
        <v>125.67537589334628</v>
      </c>
      <c r="H27" s="74">
        <f t="shared" si="4"/>
        <v>0</v>
      </c>
      <c r="I27" s="78">
        <f t="shared" si="5"/>
        <v>0</v>
      </c>
      <c r="J27" s="74">
        <f t="shared" si="6"/>
        <v>0</v>
      </c>
      <c r="K27" s="78">
        <f t="shared" si="7"/>
        <v>0</v>
      </c>
      <c r="L27" s="95">
        <f t="shared" si="8"/>
        <v>30.787846736842102</v>
      </c>
      <c r="M27" s="96">
        <f t="shared" si="9"/>
        <v>0.76321078477740656</v>
      </c>
      <c r="N27" s="95">
        <f t="shared" si="10"/>
        <v>15.393923368421051</v>
      </c>
      <c r="O27" s="96">
        <f t="shared" si="11"/>
        <v>0.38160539238870328</v>
      </c>
      <c r="P27" s="95">
        <f t="shared" si="12"/>
        <v>6.1575693473684208</v>
      </c>
      <c r="Q27" s="96">
        <f t="shared" si="13"/>
        <v>0.15264215695548131</v>
      </c>
      <c r="R27" s="25">
        <f t="shared" si="14"/>
        <v>30.787846736842106</v>
      </c>
      <c r="S27" s="25">
        <f t="shared" si="15"/>
        <v>0.76321078477740667</v>
      </c>
      <c r="T27" s="95">
        <f t="shared" si="16"/>
        <v>29.2484544</v>
      </c>
      <c r="U27" s="96">
        <f t="shared" si="17"/>
        <v>0.72505024553853625</v>
      </c>
      <c r="W27" s="50"/>
    </row>
    <row r="28" spans="1:23" x14ac:dyDescent="0.3">
      <c r="A28" s="18">
        <f t="shared" si="18"/>
        <v>20</v>
      </c>
      <c r="B28" s="74">
        <v>44315.839999999997</v>
      </c>
      <c r="C28" s="75"/>
      <c r="D28" s="74">
        <f t="shared" si="0"/>
        <v>60836.785151999997</v>
      </c>
      <c r="E28" s="78">
        <f t="shared" si="1"/>
        <v>1508.1045107201553</v>
      </c>
      <c r="F28" s="74">
        <f t="shared" si="2"/>
        <v>5069.7320959999997</v>
      </c>
      <c r="G28" s="78">
        <f t="shared" si="3"/>
        <v>125.67537589334628</v>
      </c>
      <c r="H28" s="74">
        <f t="shared" si="4"/>
        <v>0</v>
      </c>
      <c r="I28" s="78">
        <f t="shared" si="5"/>
        <v>0</v>
      </c>
      <c r="J28" s="74">
        <f t="shared" si="6"/>
        <v>0</v>
      </c>
      <c r="K28" s="78">
        <f t="shared" si="7"/>
        <v>0</v>
      </c>
      <c r="L28" s="95">
        <f t="shared" si="8"/>
        <v>30.787846736842102</v>
      </c>
      <c r="M28" s="96">
        <f t="shared" si="9"/>
        <v>0.76321078477740656</v>
      </c>
      <c r="N28" s="95">
        <f t="shared" si="10"/>
        <v>15.393923368421051</v>
      </c>
      <c r="O28" s="96">
        <f t="shared" si="11"/>
        <v>0.38160539238870328</v>
      </c>
      <c r="P28" s="95">
        <f t="shared" si="12"/>
        <v>6.1575693473684208</v>
      </c>
      <c r="Q28" s="96">
        <f t="shared" si="13"/>
        <v>0.15264215695548131</v>
      </c>
      <c r="R28" s="25">
        <f t="shared" si="14"/>
        <v>30.787846736842106</v>
      </c>
      <c r="S28" s="25">
        <f t="shared" si="15"/>
        <v>0.76321078477740667</v>
      </c>
      <c r="T28" s="95">
        <f t="shared" si="16"/>
        <v>29.2484544</v>
      </c>
      <c r="U28" s="96">
        <f t="shared" si="17"/>
        <v>0.72505024553853625</v>
      </c>
      <c r="W28" s="50"/>
    </row>
    <row r="29" spans="1:23" x14ac:dyDescent="0.3">
      <c r="A29" s="18">
        <f t="shared" si="18"/>
        <v>21</v>
      </c>
      <c r="B29" s="74">
        <v>45647.72</v>
      </c>
      <c r="C29" s="75"/>
      <c r="D29" s="74">
        <f t="shared" si="0"/>
        <v>62665.190016</v>
      </c>
      <c r="E29" s="78">
        <f t="shared" si="1"/>
        <v>1553.4294833651049</v>
      </c>
      <c r="F29" s="74">
        <f t="shared" si="2"/>
        <v>5222.0991680000006</v>
      </c>
      <c r="G29" s="78">
        <f t="shared" si="3"/>
        <v>129.45245694709209</v>
      </c>
      <c r="H29" s="74">
        <f t="shared" si="4"/>
        <v>0</v>
      </c>
      <c r="I29" s="78">
        <f t="shared" si="5"/>
        <v>0</v>
      </c>
      <c r="J29" s="74">
        <f t="shared" si="6"/>
        <v>0</v>
      </c>
      <c r="K29" s="78">
        <f t="shared" si="7"/>
        <v>0</v>
      </c>
      <c r="L29" s="95">
        <f t="shared" si="8"/>
        <v>31.713152842105263</v>
      </c>
      <c r="M29" s="96">
        <f t="shared" si="9"/>
        <v>0.78614852397019486</v>
      </c>
      <c r="N29" s="95">
        <f t="shared" si="10"/>
        <v>15.856576421052631</v>
      </c>
      <c r="O29" s="96">
        <f t="shared" si="11"/>
        <v>0.39307426198509743</v>
      </c>
      <c r="P29" s="95">
        <f t="shared" si="12"/>
        <v>6.3426305684210522</v>
      </c>
      <c r="Q29" s="96">
        <f t="shared" si="13"/>
        <v>0.15722970479403897</v>
      </c>
      <c r="R29" s="25">
        <f t="shared" si="14"/>
        <v>31.713152842105266</v>
      </c>
      <c r="S29" s="25">
        <f t="shared" si="15"/>
        <v>0.78614852397019497</v>
      </c>
      <c r="T29" s="95">
        <f t="shared" si="16"/>
        <v>30.127495199999998</v>
      </c>
      <c r="U29" s="96">
        <f t="shared" si="17"/>
        <v>0.74684109777168506</v>
      </c>
      <c r="W29" s="50"/>
    </row>
    <row r="30" spans="1:23" x14ac:dyDescent="0.3">
      <c r="A30" s="18">
        <f t="shared" si="18"/>
        <v>22</v>
      </c>
      <c r="B30" s="74">
        <v>45647.72</v>
      </c>
      <c r="C30" s="75"/>
      <c r="D30" s="74">
        <f t="shared" si="0"/>
        <v>62665.190016</v>
      </c>
      <c r="E30" s="78">
        <f t="shared" si="1"/>
        <v>1553.4294833651049</v>
      </c>
      <c r="F30" s="74">
        <f t="shared" si="2"/>
        <v>5222.0991680000006</v>
      </c>
      <c r="G30" s="78">
        <f t="shared" si="3"/>
        <v>129.45245694709209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31.713152842105263</v>
      </c>
      <c r="M30" s="96">
        <f t="shared" si="9"/>
        <v>0.78614852397019486</v>
      </c>
      <c r="N30" s="95">
        <f t="shared" si="10"/>
        <v>15.856576421052631</v>
      </c>
      <c r="O30" s="96">
        <f t="shared" si="11"/>
        <v>0.39307426198509743</v>
      </c>
      <c r="P30" s="95">
        <f t="shared" si="12"/>
        <v>6.3426305684210522</v>
      </c>
      <c r="Q30" s="96">
        <f t="shared" si="13"/>
        <v>0.15722970479403897</v>
      </c>
      <c r="R30" s="25">
        <f t="shared" si="14"/>
        <v>31.713152842105266</v>
      </c>
      <c r="S30" s="25">
        <f t="shared" si="15"/>
        <v>0.78614852397019497</v>
      </c>
      <c r="T30" s="95">
        <f t="shared" si="16"/>
        <v>30.127495199999998</v>
      </c>
      <c r="U30" s="96">
        <f t="shared" si="17"/>
        <v>0.74684109777168506</v>
      </c>
      <c r="W30" s="50"/>
    </row>
    <row r="31" spans="1:23" x14ac:dyDescent="0.3">
      <c r="A31" s="18">
        <f t="shared" si="18"/>
        <v>23</v>
      </c>
      <c r="B31" s="74">
        <v>46979.63</v>
      </c>
      <c r="C31" s="75"/>
      <c r="D31" s="74">
        <f t="shared" si="0"/>
        <v>64493.636063999998</v>
      </c>
      <c r="E31" s="78">
        <f t="shared" si="1"/>
        <v>1598.7554769347469</v>
      </c>
      <c r="F31" s="74">
        <f t="shared" si="2"/>
        <v>5374.4696719999993</v>
      </c>
      <c r="G31" s="78">
        <f t="shared" si="3"/>
        <v>133.22962307789555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32.638479789473685</v>
      </c>
      <c r="M31" s="96">
        <f t="shared" si="9"/>
        <v>0.80908677982527688</v>
      </c>
      <c r="N31" s="95">
        <f t="shared" si="10"/>
        <v>16.319239894736842</v>
      </c>
      <c r="O31" s="96">
        <f t="shared" si="11"/>
        <v>0.40454338991263844</v>
      </c>
      <c r="P31" s="95">
        <f t="shared" si="12"/>
        <v>6.5276959578947373</v>
      </c>
      <c r="Q31" s="96">
        <f t="shared" si="13"/>
        <v>0.16181735596505537</v>
      </c>
      <c r="R31" s="25">
        <f t="shared" si="14"/>
        <v>32.638479789473678</v>
      </c>
      <c r="S31" s="25">
        <f t="shared" si="15"/>
        <v>0.80908677982527666</v>
      </c>
      <c r="T31" s="95">
        <f t="shared" si="16"/>
        <v>31.006555800000001</v>
      </c>
      <c r="U31" s="96">
        <f t="shared" si="17"/>
        <v>0.76863244083401305</v>
      </c>
      <c r="W31" s="50"/>
    </row>
    <row r="32" spans="1:23" x14ac:dyDescent="0.3">
      <c r="A32" s="18">
        <f t="shared" si="18"/>
        <v>24</v>
      </c>
      <c r="B32" s="74">
        <v>46979.63</v>
      </c>
      <c r="C32" s="75"/>
      <c r="D32" s="74">
        <f t="shared" si="0"/>
        <v>64493.636063999998</v>
      </c>
      <c r="E32" s="78">
        <f t="shared" si="1"/>
        <v>1598.7554769347469</v>
      </c>
      <c r="F32" s="74">
        <f t="shared" si="2"/>
        <v>5374.4696719999993</v>
      </c>
      <c r="G32" s="78">
        <f t="shared" si="3"/>
        <v>133.22962307789555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32.638479789473685</v>
      </c>
      <c r="M32" s="96">
        <f t="shared" si="9"/>
        <v>0.80908677982527688</v>
      </c>
      <c r="N32" s="95">
        <f t="shared" si="10"/>
        <v>16.319239894736842</v>
      </c>
      <c r="O32" s="96">
        <f t="shared" si="11"/>
        <v>0.40454338991263844</v>
      </c>
      <c r="P32" s="95">
        <f t="shared" si="12"/>
        <v>6.5276959578947373</v>
      </c>
      <c r="Q32" s="96">
        <f t="shared" si="13"/>
        <v>0.16181735596505537</v>
      </c>
      <c r="R32" s="25">
        <f t="shared" si="14"/>
        <v>32.638479789473678</v>
      </c>
      <c r="S32" s="25">
        <f t="shared" si="15"/>
        <v>0.80908677982527666</v>
      </c>
      <c r="T32" s="95">
        <f t="shared" si="16"/>
        <v>31.006555800000001</v>
      </c>
      <c r="U32" s="96">
        <f t="shared" si="17"/>
        <v>0.76863244083401305</v>
      </c>
      <c r="W32" s="50"/>
    </row>
    <row r="33" spans="1:23" x14ac:dyDescent="0.3">
      <c r="A33" s="18">
        <f t="shared" si="18"/>
        <v>25</v>
      </c>
      <c r="B33" s="74">
        <v>46979.63</v>
      </c>
      <c r="C33" s="75"/>
      <c r="D33" s="74">
        <f t="shared" si="0"/>
        <v>64493.636063999998</v>
      </c>
      <c r="E33" s="78">
        <f t="shared" si="1"/>
        <v>1598.7554769347469</v>
      </c>
      <c r="F33" s="74">
        <f t="shared" si="2"/>
        <v>5374.4696719999993</v>
      </c>
      <c r="G33" s="78">
        <f t="shared" si="3"/>
        <v>133.22962307789555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32.638479789473685</v>
      </c>
      <c r="M33" s="96">
        <f t="shared" si="9"/>
        <v>0.80908677982527688</v>
      </c>
      <c r="N33" s="95">
        <f t="shared" si="10"/>
        <v>16.319239894736842</v>
      </c>
      <c r="O33" s="96">
        <f t="shared" si="11"/>
        <v>0.40454338991263844</v>
      </c>
      <c r="P33" s="95">
        <f t="shared" si="12"/>
        <v>6.5276959578947373</v>
      </c>
      <c r="Q33" s="96">
        <f t="shared" si="13"/>
        <v>0.16181735596505537</v>
      </c>
      <c r="R33" s="25">
        <f t="shared" si="14"/>
        <v>32.638479789473678</v>
      </c>
      <c r="S33" s="25">
        <f t="shared" si="15"/>
        <v>0.80908677982527666</v>
      </c>
      <c r="T33" s="95">
        <f t="shared" si="16"/>
        <v>31.006555800000001</v>
      </c>
      <c r="U33" s="96">
        <f t="shared" si="17"/>
        <v>0.76863244083401305</v>
      </c>
      <c r="W33" s="50"/>
    </row>
    <row r="34" spans="1:23" x14ac:dyDescent="0.3">
      <c r="A34" s="18">
        <f t="shared" si="18"/>
        <v>26</v>
      </c>
      <c r="B34" s="74">
        <v>46979.63</v>
      </c>
      <c r="C34" s="75"/>
      <c r="D34" s="74">
        <f t="shared" si="0"/>
        <v>64493.636063999998</v>
      </c>
      <c r="E34" s="78">
        <f t="shared" si="1"/>
        <v>1598.7554769347469</v>
      </c>
      <c r="F34" s="74">
        <f t="shared" si="2"/>
        <v>5374.4696719999993</v>
      </c>
      <c r="G34" s="78">
        <f t="shared" si="3"/>
        <v>133.22962307789555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32.638479789473685</v>
      </c>
      <c r="M34" s="96">
        <f t="shared" si="9"/>
        <v>0.80908677982527688</v>
      </c>
      <c r="N34" s="95">
        <f t="shared" si="10"/>
        <v>16.319239894736842</v>
      </c>
      <c r="O34" s="96">
        <f t="shared" si="11"/>
        <v>0.40454338991263844</v>
      </c>
      <c r="P34" s="95">
        <f t="shared" si="12"/>
        <v>6.5276959578947373</v>
      </c>
      <c r="Q34" s="96">
        <f t="shared" si="13"/>
        <v>0.16181735596505537</v>
      </c>
      <c r="R34" s="25">
        <f t="shared" si="14"/>
        <v>32.638479789473678</v>
      </c>
      <c r="S34" s="25">
        <f t="shared" si="15"/>
        <v>0.80908677982527666</v>
      </c>
      <c r="T34" s="95">
        <f t="shared" si="16"/>
        <v>31.006555800000001</v>
      </c>
      <c r="U34" s="96">
        <f t="shared" si="17"/>
        <v>0.76863244083401305</v>
      </c>
      <c r="W34" s="50"/>
    </row>
    <row r="35" spans="1:23" x14ac:dyDescent="0.3">
      <c r="A35" s="18">
        <f t="shared" si="18"/>
        <v>27</v>
      </c>
      <c r="B35" s="74">
        <v>46979.63</v>
      </c>
      <c r="C35" s="75"/>
      <c r="D35" s="74">
        <f t="shared" si="0"/>
        <v>64493.636063999998</v>
      </c>
      <c r="E35" s="78">
        <f t="shared" si="1"/>
        <v>1598.7554769347469</v>
      </c>
      <c r="F35" s="74">
        <f t="shared" si="2"/>
        <v>5374.4696719999993</v>
      </c>
      <c r="G35" s="78">
        <f t="shared" si="3"/>
        <v>133.22962307789555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32.638479789473685</v>
      </c>
      <c r="M35" s="96">
        <f t="shared" si="9"/>
        <v>0.80908677982527688</v>
      </c>
      <c r="N35" s="95">
        <f t="shared" si="10"/>
        <v>16.319239894736842</v>
      </c>
      <c r="O35" s="96">
        <f t="shared" si="11"/>
        <v>0.40454338991263844</v>
      </c>
      <c r="P35" s="95">
        <f t="shared" si="12"/>
        <v>6.5276959578947373</v>
      </c>
      <c r="Q35" s="96">
        <f t="shared" si="13"/>
        <v>0.16181735596505537</v>
      </c>
      <c r="R35" s="25">
        <f t="shared" si="14"/>
        <v>32.638479789473678</v>
      </c>
      <c r="S35" s="25">
        <f t="shared" si="15"/>
        <v>0.80908677982527666</v>
      </c>
      <c r="T35" s="95">
        <f t="shared" si="16"/>
        <v>31.006555800000001</v>
      </c>
      <c r="U35" s="96">
        <f t="shared" si="17"/>
        <v>0.76863244083401305</v>
      </c>
      <c r="W35" s="50"/>
    </row>
    <row r="36" spans="1:23" x14ac:dyDescent="0.3">
      <c r="A36" s="26"/>
      <c r="B36" s="76"/>
      <c r="C36" s="77"/>
      <c r="D36" s="76"/>
      <c r="E36" s="77"/>
      <c r="F36" s="76"/>
      <c r="G36" s="77"/>
      <c r="H36" s="76"/>
      <c r="I36" s="77"/>
      <c r="J36" s="76"/>
      <c r="K36" s="77"/>
      <c r="L36" s="76"/>
      <c r="M36" s="77"/>
      <c r="N36" s="76"/>
      <c r="O36" s="77"/>
      <c r="P36" s="76"/>
      <c r="Q36" s="77"/>
      <c r="R36" s="26"/>
      <c r="S36" s="26"/>
      <c r="T36" s="76"/>
      <c r="U36" s="77"/>
    </row>
  </sheetData>
  <dataConsolidate/>
  <mergeCells count="286">
    <mergeCell ref="B8:C8"/>
    <mergeCell ref="B9:C9"/>
    <mergeCell ref="B10:C10"/>
    <mergeCell ref="F8:G8"/>
    <mergeCell ref="F9:G9"/>
    <mergeCell ref="F10:G10"/>
    <mergeCell ref="L4:Q4"/>
    <mergeCell ref="B4:E4"/>
    <mergeCell ref="B6:C6"/>
    <mergeCell ref="P6:Q6"/>
    <mergeCell ref="F5:G5"/>
    <mergeCell ref="H5:I5"/>
    <mergeCell ref="H6:I6"/>
    <mergeCell ref="H4:I4"/>
    <mergeCell ref="J4:K4"/>
    <mergeCell ref="J5:K5"/>
    <mergeCell ref="D7:E7"/>
    <mergeCell ref="B5:C5"/>
    <mergeCell ref="D5:E5"/>
    <mergeCell ref="D6:E6"/>
    <mergeCell ref="B7:C7"/>
    <mergeCell ref="L9:M9"/>
    <mergeCell ref="L5:Q5"/>
    <mergeCell ref="N7:O7"/>
    <mergeCell ref="B35:C35"/>
    <mergeCell ref="B28:C28"/>
    <mergeCell ref="B29:C29"/>
    <mergeCell ref="B30:C30"/>
    <mergeCell ref="B31:C31"/>
    <mergeCell ref="B32:C32"/>
    <mergeCell ref="B13:C13"/>
    <mergeCell ref="B14:C14"/>
    <mergeCell ref="B15:C15"/>
    <mergeCell ref="B16:C16"/>
    <mergeCell ref="B33:C33"/>
    <mergeCell ref="B34:C34"/>
    <mergeCell ref="B17:C17"/>
    <mergeCell ref="B18:C18"/>
    <mergeCell ref="B19:C19"/>
    <mergeCell ref="B11:C11"/>
    <mergeCell ref="B25:C25"/>
    <mergeCell ref="B26:C26"/>
    <mergeCell ref="B27:C27"/>
    <mergeCell ref="B20:C20"/>
    <mergeCell ref="B21:C21"/>
    <mergeCell ref="B22:C22"/>
    <mergeCell ref="B23:C23"/>
    <mergeCell ref="B24:C24"/>
    <mergeCell ref="B12:C12"/>
    <mergeCell ref="B36:C3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1:E21"/>
    <mergeCell ref="D22:E22"/>
    <mergeCell ref="D23:E23"/>
    <mergeCell ref="D24:E24"/>
    <mergeCell ref="D17:E17"/>
    <mergeCell ref="D18:E18"/>
    <mergeCell ref="D19:E19"/>
    <mergeCell ref="D20:E20"/>
    <mergeCell ref="D35:E35"/>
    <mergeCell ref="D36:E36"/>
    <mergeCell ref="D29:E2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J6:K6"/>
    <mergeCell ref="L7:M7"/>
    <mergeCell ref="J7:K7"/>
    <mergeCell ref="F23:G23"/>
    <mergeCell ref="F24:G24"/>
    <mergeCell ref="F25:G25"/>
    <mergeCell ref="F26:G26"/>
    <mergeCell ref="F19:G19"/>
    <mergeCell ref="F20:G20"/>
    <mergeCell ref="F21:G21"/>
    <mergeCell ref="F22:G22"/>
    <mergeCell ref="F31:G31"/>
    <mergeCell ref="F32:G32"/>
    <mergeCell ref="F33:G33"/>
    <mergeCell ref="F34:G34"/>
    <mergeCell ref="F27:G27"/>
    <mergeCell ref="F28:G28"/>
    <mergeCell ref="F29:G29"/>
    <mergeCell ref="T5:U5"/>
    <mergeCell ref="F15:G15"/>
    <mergeCell ref="F16:G16"/>
    <mergeCell ref="F17:G17"/>
    <mergeCell ref="F18:G18"/>
    <mergeCell ref="F11:G11"/>
    <mergeCell ref="F12:G12"/>
    <mergeCell ref="F13:G13"/>
    <mergeCell ref="F14:G14"/>
    <mergeCell ref="T7:U7"/>
    <mergeCell ref="J8:K8"/>
    <mergeCell ref="J9:K9"/>
    <mergeCell ref="J10:K10"/>
    <mergeCell ref="J11:K11"/>
    <mergeCell ref="J12:K12"/>
    <mergeCell ref="J13:K13"/>
    <mergeCell ref="J14:K14"/>
    <mergeCell ref="L10:M10"/>
    <mergeCell ref="P7:Q7"/>
    <mergeCell ref="N8:O8"/>
    <mergeCell ref="F30:G30"/>
    <mergeCell ref="F35:G35"/>
    <mergeCell ref="F36:G36"/>
    <mergeCell ref="F7:G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1:I21"/>
    <mergeCell ref="H22:I22"/>
    <mergeCell ref="H23:I23"/>
    <mergeCell ref="H24:I24"/>
    <mergeCell ref="H17:I17"/>
    <mergeCell ref="H18:I18"/>
    <mergeCell ref="H19:I19"/>
    <mergeCell ref="H20:I20"/>
    <mergeCell ref="H35:I35"/>
    <mergeCell ref="H36:I36"/>
    <mergeCell ref="H29:I29"/>
    <mergeCell ref="H30:I30"/>
    <mergeCell ref="H31:I31"/>
    <mergeCell ref="H32:I32"/>
    <mergeCell ref="J15:K15"/>
    <mergeCell ref="J16:K16"/>
    <mergeCell ref="J17:K17"/>
    <mergeCell ref="H33:I33"/>
    <mergeCell ref="H34:I34"/>
    <mergeCell ref="H25:I25"/>
    <mergeCell ref="H26:I26"/>
    <mergeCell ref="H27:I27"/>
    <mergeCell ref="H28:I28"/>
    <mergeCell ref="J22:K22"/>
    <mergeCell ref="J23:K23"/>
    <mergeCell ref="J24:K24"/>
    <mergeCell ref="J25:K25"/>
    <mergeCell ref="J18:K18"/>
    <mergeCell ref="J19:K19"/>
    <mergeCell ref="J20:K20"/>
    <mergeCell ref="J21:K21"/>
    <mergeCell ref="J30:K30"/>
    <mergeCell ref="J31:K31"/>
    <mergeCell ref="J32:K32"/>
    <mergeCell ref="J33:K33"/>
    <mergeCell ref="J26:K26"/>
    <mergeCell ref="J27:K27"/>
    <mergeCell ref="J28:K28"/>
    <mergeCell ref="J29:K29"/>
    <mergeCell ref="J34:K34"/>
    <mergeCell ref="J35:K35"/>
    <mergeCell ref="J36:K36"/>
    <mergeCell ref="L8:M8"/>
    <mergeCell ref="L11:M11"/>
    <mergeCell ref="L12:M12"/>
    <mergeCell ref="L13:M13"/>
    <mergeCell ref="L14:M14"/>
    <mergeCell ref="L15:M15"/>
    <mergeCell ref="L16:M16"/>
    <mergeCell ref="L21:M21"/>
    <mergeCell ref="L22:M22"/>
    <mergeCell ref="L23:M23"/>
    <mergeCell ref="L24:M24"/>
    <mergeCell ref="L17:M17"/>
    <mergeCell ref="L18:M18"/>
    <mergeCell ref="L19:M19"/>
    <mergeCell ref="L20:M20"/>
    <mergeCell ref="L35:M35"/>
    <mergeCell ref="L36:M36"/>
    <mergeCell ref="L29:M29"/>
    <mergeCell ref="L30:M30"/>
    <mergeCell ref="L31:M31"/>
    <mergeCell ref="L32:M32"/>
    <mergeCell ref="N9:O9"/>
    <mergeCell ref="N10:O10"/>
    <mergeCell ref="N11:O11"/>
    <mergeCell ref="L33:M33"/>
    <mergeCell ref="L34:M34"/>
    <mergeCell ref="L25:M25"/>
    <mergeCell ref="L26:M26"/>
    <mergeCell ref="L27:M27"/>
    <mergeCell ref="L28:M28"/>
    <mergeCell ref="N16:O16"/>
    <mergeCell ref="N17:O17"/>
    <mergeCell ref="N18:O18"/>
    <mergeCell ref="N19:O19"/>
    <mergeCell ref="N12:O12"/>
    <mergeCell ref="N13:O13"/>
    <mergeCell ref="N14:O14"/>
    <mergeCell ref="N15:O15"/>
    <mergeCell ref="N24:O24"/>
    <mergeCell ref="N25:O25"/>
    <mergeCell ref="N26:O26"/>
    <mergeCell ref="N27:O27"/>
    <mergeCell ref="N20:O20"/>
    <mergeCell ref="N21:O21"/>
    <mergeCell ref="N22:O22"/>
    <mergeCell ref="N23:O23"/>
    <mergeCell ref="N32:O32"/>
    <mergeCell ref="N33:O33"/>
    <mergeCell ref="N34:O34"/>
    <mergeCell ref="N35:O35"/>
    <mergeCell ref="N28:O28"/>
    <mergeCell ref="N29:O29"/>
    <mergeCell ref="N30:O30"/>
    <mergeCell ref="N31:O31"/>
    <mergeCell ref="N36:O36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21:Q21"/>
    <mergeCell ref="P22:Q22"/>
    <mergeCell ref="P23:Q23"/>
    <mergeCell ref="P24:Q24"/>
    <mergeCell ref="P17:Q17"/>
    <mergeCell ref="P18:Q18"/>
    <mergeCell ref="P19:Q19"/>
    <mergeCell ref="P20:Q20"/>
    <mergeCell ref="P35:Q35"/>
    <mergeCell ref="P36:Q36"/>
    <mergeCell ref="P29:Q29"/>
    <mergeCell ref="P30:Q30"/>
    <mergeCell ref="P31:Q31"/>
    <mergeCell ref="P32:Q32"/>
    <mergeCell ref="T8:U8"/>
    <mergeCell ref="T9:U9"/>
    <mergeCell ref="T10:U10"/>
    <mergeCell ref="T11:U11"/>
    <mergeCell ref="P33:Q33"/>
    <mergeCell ref="P34:Q34"/>
    <mergeCell ref="P25:Q25"/>
    <mergeCell ref="P26:Q26"/>
    <mergeCell ref="P27:Q27"/>
    <mergeCell ref="P28:Q28"/>
    <mergeCell ref="T16:U16"/>
    <mergeCell ref="T17:U17"/>
    <mergeCell ref="T18:U18"/>
    <mergeCell ref="T19:U19"/>
    <mergeCell ref="T12:U12"/>
    <mergeCell ref="T13:U13"/>
    <mergeCell ref="T14:U14"/>
    <mergeCell ref="T15:U15"/>
    <mergeCell ref="T20:U20"/>
    <mergeCell ref="T21:U21"/>
    <mergeCell ref="T22:U22"/>
    <mergeCell ref="T36:U36"/>
    <mergeCell ref="T29:U29"/>
    <mergeCell ref="T30:U30"/>
    <mergeCell ref="T31:U31"/>
    <mergeCell ref="T32:U32"/>
    <mergeCell ref="T23:U23"/>
    <mergeCell ref="T24:U24"/>
    <mergeCell ref="T33:U33"/>
    <mergeCell ref="T34:U34"/>
    <mergeCell ref="T35:U35"/>
    <mergeCell ref="T25:U25"/>
    <mergeCell ref="T26:U26"/>
    <mergeCell ref="T27:U27"/>
    <mergeCell ref="T28:U28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Normal="100" workbookViewId="0">
      <selection activeCell="F24" sqref="F24:G24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0.7109375" style="1" customWidth="1"/>
    <col min="24" max="16384" width="8.85546875" style="1"/>
  </cols>
  <sheetData>
    <row r="1" spans="1:23" ht="16.5" x14ac:dyDescent="0.3">
      <c r="A1" s="5" t="s">
        <v>97</v>
      </c>
      <c r="B1" s="5" t="s">
        <v>1</v>
      </c>
      <c r="C1" s="5"/>
      <c r="D1" s="5"/>
      <c r="E1" s="37" t="s">
        <v>168</v>
      </c>
      <c r="F1" s="48" t="s">
        <v>169</v>
      </c>
      <c r="G1" s="5"/>
      <c r="H1" s="5"/>
      <c r="N1" s="47" t="str">
        <f>Voorblad!G24</f>
        <v>1 april 2020</v>
      </c>
      <c r="Q1" s="8" t="s">
        <v>96</v>
      </c>
    </row>
    <row r="2" spans="1:23" x14ac:dyDescent="0.3">
      <c r="A2" s="8"/>
      <c r="T2" s="1" t="s">
        <v>6</v>
      </c>
      <c r="U2" s="13">
        <f>Voorblad!D2</f>
        <v>1.3728</v>
      </c>
    </row>
    <row r="3" spans="1:23" ht="17.25" x14ac:dyDescent="0.35">
      <c r="A3" s="5"/>
      <c r="B3" s="5"/>
      <c r="C3" s="5"/>
      <c r="D3" s="5"/>
      <c r="E3" s="10"/>
      <c r="F3" s="11"/>
      <c r="G3" s="5"/>
      <c r="H3" s="5"/>
      <c r="Q3" s="8"/>
      <c r="U3" s="13"/>
    </row>
    <row r="4" spans="1:23" x14ac:dyDescent="0.3">
      <c r="A4" s="14"/>
      <c r="B4" s="83" t="s">
        <v>7</v>
      </c>
      <c r="C4" s="91"/>
      <c r="D4" s="91"/>
      <c r="E4" s="84"/>
      <c r="F4" s="15" t="s">
        <v>8</v>
      </c>
      <c r="G4" s="16"/>
      <c r="H4" s="83" t="s">
        <v>9</v>
      </c>
      <c r="I4" s="86"/>
      <c r="J4" s="83" t="s">
        <v>10</v>
      </c>
      <c r="K4" s="84"/>
      <c r="L4" s="83" t="s">
        <v>11</v>
      </c>
      <c r="M4" s="91"/>
      <c r="N4" s="91"/>
      <c r="O4" s="91"/>
      <c r="P4" s="91"/>
      <c r="Q4" s="84"/>
      <c r="R4" s="17" t="s">
        <v>12</v>
      </c>
      <c r="S4" s="17"/>
      <c r="T4" s="17"/>
      <c r="U4" s="16"/>
    </row>
    <row r="5" spans="1:23" x14ac:dyDescent="0.3">
      <c r="A5" s="18"/>
      <c r="B5" s="79">
        <v>1</v>
      </c>
      <c r="C5" s="80"/>
      <c r="D5" s="79"/>
      <c r="E5" s="80"/>
      <c r="F5" s="79"/>
      <c r="G5" s="80"/>
      <c r="H5" s="79"/>
      <c r="I5" s="80"/>
      <c r="J5" s="87" t="s">
        <v>13</v>
      </c>
      <c r="K5" s="80"/>
      <c r="L5" s="87" t="s">
        <v>14</v>
      </c>
      <c r="M5" s="88"/>
      <c r="N5" s="88"/>
      <c r="O5" s="88"/>
      <c r="P5" s="88"/>
      <c r="Q5" s="80"/>
      <c r="R5" s="19"/>
      <c r="S5" s="19"/>
      <c r="T5" s="85" t="s">
        <v>15</v>
      </c>
      <c r="U5" s="80"/>
    </row>
    <row r="6" spans="1:23" x14ac:dyDescent="0.3">
      <c r="A6" s="18"/>
      <c r="B6" s="92" t="s">
        <v>16</v>
      </c>
      <c r="C6" s="93"/>
      <c r="D6" s="81" t="str">
        <f>Voorblad!G24</f>
        <v>1 april 2020</v>
      </c>
      <c r="E6" s="82"/>
      <c r="F6" s="20" t="str">
        <f>D6</f>
        <v>1 april 2020</v>
      </c>
      <c r="G6" s="21"/>
      <c r="H6" s="89"/>
      <c r="I6" s="82"/>
      <c r="J6" s="89"/>
      <c r="K6" s="82"/>
      <c r="L6" s="22">
        <v>1</v>
      </c>
      <c r="M6" s="19"/>
      <c r="N6" s="23">
        <v>0.5</v>
      </c>
      <c r="O6" s="19"/>
      <c r="P6" s="94">
        <v>0.2</v>
      </c>
      <c r="Q6" s="93"/>
      <c r="R6" s="19" t="s">
        <v>9</v>
      </c>
      <c r="S6" s="19"/>
      <c r="T6" s="19"/>
      <c r="U6" s="24"/>
    </row>
    <row r="7" spans="1:23" x14ac:dyDescent="0.3">
      <c r="A7" s="18"/>
      <c r="B7" s="83"/>
      <c r="C7" s="84"/>
      <c r="D7" s="90"/>
      <c r="E7" s="86"/>
      <c r="F7" s="90"/>
      <c r="G7" s="86"/>
      <c r="H7" s="90"/>
      <c r="I7" s="86"/>
      <c r="J7" s="90"/>
      <c r="K7" s="86"/>
      <c r="L7" s="90"/>
      <c r="M7" s="86"/>
      <c r="N7" s="90"/>
      <c r="O7" s="86"/>
      <c r="P7" s="90"/>
      <c r="Q7" s="86"/>
      <c r="R7" s="14"/>
      <c r="S7" s="14"/>
      <c r="T7" s="90"/>
      <c r="U7" s="86"/>
    </row>
    <row r="8" spans="1:23" x14ac:dyDescent="0.3">
      <c r="A8" s="18">
        <v>0</v>
      </c>
      <c r="B8" s="74">
        <v>41706.69</v>
      </c>
      <c r="C8" s="75"/>
      <c r="D8" s="74">
        <f t="shared" ref="D8:D35" si="0">B8*$U$2</f>
        <v>57254.944032000007</v>
      </c>
      <c r="E8" s="78">
        <f t="shared" ref="E8:E35" si="1">D8/40.3399</f>
        <v>1419.3129886787028</v>
      </c>
      <c r="F8" s="74">
        <f t="shared" ref="F8:F35" si="2">B8/12*$U$2</f>
        <v>4771.2453360000009</v>
      </c>
      <c r="G8" s="78">
        <f t="shared" ref="G8:G35" si="3">F8/40.3399</f>
        <v>118.27608238989191</v>
      </c>
      <c r="H8" s="74">
        <f t="shared" ref="H8:H35" si="4">((B8&lt;19968.2)*913.03+(B8&gt;19968.2)*(B8&lt;20424.71)*(20424.71-B8+456.51)+(B8&gt;20424.71)*(B8&lt;22659.62)*456.51+(B8&gt;22659.62)*(B8&lt;23116.13)*(23116.13-B8))/12*$U$2</f>
        <v>0</v>
      </c>
      <c r="I8" s="78">
        <f t="shared" ref="I8:I35" si="5">H8/40.3399</f>
        <v>0</v>
      </c>
      <c r="J8" s="74">
        <f t="shared" ref="J8:J35" si="6">((B8&lt;19968.2)*456.51+(B8&gt;19968.2)*(B8&lt;20196.46)*(20196.46-B8+228.26)+(B8&gt;20196.46)*(B8&lt;22659.62)*228.26+(B8&gt;22659.62)*(B8&lt;22887.88)*(22887.88-B8))/12*$U$2</f>
        <v>0</v>
      </c>
      <c r="K8" s="78">
        <f t="shared" ref="K8:K35" si="7">J8/40.3399</f>
        <v>0</v>
      </c>
      <c r="L8" s="95">
        <f t="shared" ref="L8:L35" si="8">D8/1976</f>
        <v>28.975174105263161</v>
      </c>
      <c r="M8" s="96">
        <f t="shared" ref="M8:M35" si="9">L8/40.3399</f>
        <v>0.71827580398719781</v>
      </c>
      <c r="N8" s="95">
        <f t="shared" ref="N8:N35" si="10">L8/2</f>
        <v>14.48758705263158</v>
      </c>
      <c r="O8" s="96">
        <f t="shared" ref="O8:O35" si="11">N8/40.3399</f>
        <v>0.35913790199359891</v>
      </c>
      <c r="P8" s="95">
        <f t="shared" ref="P8:P35" si="12">L8/5</f>
        <v>5.7950348210526323</v>
      </c>
      <c r="Q8" s="96">
        <f t="shared" ref="Q8:Q35" si="13">P8/40.3399</f>
        <v>0.14365516079743956</v>
      </c>
      <c r="R8" s="25">
        <f t="shared" ref="R8:R35" si="14">(F8+H8)/1976*12</f>
        <v>28.975174105263161</v>
      </c>
      <c r="S8" s="25">
        <f t="shared" ref="S8:S35" si="15">R8/40.3399</f>
        <v>0.71827580398719781</v>
      </c>
      <c r="T8" s="95">
        <f t="shared" ref="T8:T35" si="16">D8/2080</f>
        <v>27.526415400000005</v>
      </c>
      <c r="U8" s="96">
        <f t="shared" ref="U8:U35" si="17">T8/40.3399</f>
        <v>0.68236201378783801</v>
      </c>
      <c r="W8" s="50"/>
    </row>
    <row r="9" spans="1:23" x14ac:dyDescent="0.3">
      <c r="A9" s="18">
        <f t="shared" ref="A9:A35" si="18">+A8+1</f>
        <v>1</v>
      </c>
      <c r="B9" s="74">
        <v>41706.69</v>
      </c>
      <c r="C9" s="75"/>
      <c r="D9" s="74">
        <f t="shared" si="0"/>
        <v>57254.944032000007</v>
      </c>
      <c r="E9" s="78">
        <f t="shared" si="1"/>
        <v>1419.3129886787028</v>
      </c>
      <c r="F9" s="74">
        <f t="shared" si="2"/>
        <v>4771.2453360000009</v>
      </c>
      <c r="G9" s="78">
        <f t="shared" si="3"/>
        <v>118.27608238989191</v>
      </c>
      <c r="H9" s="74">
        <f t="shared" si="4"/>
        <v>0</v>
      </c>
      <c r="I9" s="78">
        <f t="shared" si="5"/>
        <v>0</v>
      </c>
      <c r="J9" s="74">
        <f t="shared" si="6"/>
        <v>0</v>
      </c>
      <c r="K9" s="78">
        <f t="shared" si="7"/>
        <v>0</v>
      </c>
      <c r="L9" s="95">
        <f t="shared" si="8"/>
        <v>28.975174105263161</v>
      </c>
      <c r="M9" s="96">
        <f t="shared" si="9"/>
        <v>0.71827580398719781</v>
      </c>
      <c r="N9" s="95">
        <f t="shared" si="10"/>
        <v>14.48758705263158</v>
      </c>
      <c r="O9" s="96">
        <f t="shared" si="11"/>
        <v>0.35913790199359891</v>
      </c>
      <c r="P9" s="95">
        <f t="shared" si="12"/>
        <v>5.7950348210526323</v>
      </c>
      <c r="Q9" s="96">
        <f t="shared" si="13"/>
        <v>0.14365516079743956</v>
      </c>
      <c r="R9" s="25">
        <f t="shared" si="14"/>
        <v>28.975174105263161</v>
      </c>
      <c r="S9" s="25">
        <f t="shared" si="15"/>
        <v>0.71827580398719781</v>
      </c>
      <c r="T9" s="95">
        <f t="shared" si="16"/>
        <v>27.526415400000005</v>
      </c>
      <c r="U9" s="96">
        <f t="shared" si="17"/>
        <v>0.68236201378783801</v>
      </c>
      <c r="W9" s="50"/>
    </row>
    <row r="10" spans="1:23" x14ac:dyDescent="0.3">
      <c r="A10" s="18">
        <f t="shared" si="18"/>
        <v>2</v>
      </c>
      <c r="B10" s="74">
        <v>43337.599999999999</v>
      </c>
      <c r="C10" s="75"/>
      <c r="D10" s="74">
        <f t="shared" si="0"/>
        <v>59493.857279999997</v>
      </c>
      <c r="E10" s="78">
        <f t="shared" si="1"/>
        <v>1474.8141983495248</v>
      </c>
      <c r="F10" s="74">
        <f t="shared" si="2"/>
        <v>4957.8214399999997</v>
      </c>
      <c r="G10" s="78">
        <f t="shared" si="3"/>
        <v>122.90118319579373</v>
      </c>
      <c r="H10" s="74">
        <f t="shared" si="4"/>
        <v>0</v>
      </c>
      <c r="I10" s="78">
        <f t="shared" si="5"/>
        <v>0</v>
      </c>
      <c r="J10" s="74">
        <f t="shared" si="6"/>
        <v>0</v>
      </c>
      <c r="K10" s="78">
        <f t="shared" si="7"/>
        <v>0</v>
      </c>
      <c r="L10" s="95">
        <f t="shared" si="8"/>
        <v>30.108227368421051</v>
      </c>
      <c r="M10" s="96">
        <f t="shared" si="9"/>
        <v>0.74636346070320081</v>
      </c>
      <c r="N10" s="95">
        <f t="shared" si="10"/>
        <v>15.054113684210526</v>
      </c>
      <c r="O10" s="96">
        <f t="shared" si="11"/>
        <v>0.3731817303516004</v>
      </c>
      <c r="P10" s="95">
        <f t="shared" si="12"/>
        <v>6.0216454736842104</v>
      </c>
      <c r="Q10" s="96">
        <f t="shared" si="13"/>
        <v>0.14927269214064018</v>
      </c>
      <c r="R10" s="25">
        <f t="shared" si="14"/>
        <v>30.108227368421048</v>
      </c>
      <c r="S10" s="25">
        <f t="shared" si="15"/>
        <v>0.7463634607032007</v>
      </c>
      <c r="T10" s="95">
        <f t="shared" si="16"/>
        <v>28.602815999999997</v>
      </c>
      <c r="U10" s="96">
        <f t="shared" si="17"/>
        <v>0.70904528766804076</v>
      </c>
      <c r="W10" s="50"/>
    </row>
    <row r="11" spans="1:23" x14ac:dyDescent="0.3">
      <c r="A11" s="18">
        <f t="shared" si="18"/>
        <v>3</v>
      </c>
      <c r="B11" s="74">
        <v>43337.599999999999</v>
      </c>
      <c r="C11" s="75"/>
      <c r="D11" s="74">
        <f t="shared" si="0"/>
        <v>59493.857279999997</v>
      </c>
      <c r="E11" s="78">
        <f t="shared" si="1"/>
        <v>1474.8141983495248</v>
      </c>
      <c r="F11" s="74">
        <f t="shared" si="2"/>
        <v>4957.8214399999997</v>
      </c>
      <c r="G11" s="78">
        <f t="shared" si="3"/>
        <v>122.90118319579373</v>
      </c>
      <c r="H11" s="74">
        <f t="shared" si="4"/>
        <v>0</v>
      </c>
      <c r="I11" s="78">
        <f t="shared" si="5"/>
        <v>0</v>
      </c>
      <c r="J11" s="74">
        <f t="shared" si="6"/>
        <v>0</v>
      </c>
      <c r="K11" s="78">
        <f t="shared" si="7"/>
        <v>0</v>
      </c>
      <c r="L11" s="95">
        <f t="shared" si="8"/>
        <v>30.108227368421051</v>
      </c>
      <c r="M11" s="96">
        <f t="shared" si="9"/>
        <v>0.74636346070320081</v>
      </c>
      <c r="N11" s="95">
        <f t="shared" si="10"/>
        <v>15.054113684210526</v>
      </c>
      <c r="O11" s="96">
        <f t="shared" si="11"/>
        <v>0.3731817303516004</v>
      </c>
      <c r="P11" s="95">
        <f t="shared" si="12"/>
        <v>6.0216454736842104</v>
      </c>
      <c r="Q11" s="96">
        <f t="shared" si="13"/>
        <v>0.14927269214064018</v>
      </c>
      <c r="R11" s="25">
        <f t="shared" si="14"/>
        <v>30.108227368421048</v>
      </c>
      <c r="S11" s="25">
        <f t="shared" si="15"/>
        <v>0.7463634607032007</v>
      </c>
      <c r="T11" s="95">
        <f t="shared" si="16"/>
        <v>28.602815999999997</v>
      </c>
      <c r="U11" s="96">
        <f t="shared" si="17"/>
        <v>0.70904528766804076</v>
      </c>
      <c r="W11" s="50"/>
    </row>
    <row r="12" spans="1:23" x14ac:dyDescent="0.3">
      <c r="A12" s="18">
        <f t="shared" si="18"/>
        <v>4</v>
      </c>
      <c r="B12" s="74">
        <v>44968.51</v>
      </c>
      <c r="C12" s="75"/>
      <c r="D12" s="74">
        <f t="shared" si="0"/>
        <v>61732.770528000001</v>
      </c>
      <c r="E12" s="78">
        <f t="shared" si="1"/>
        <v>1530.3154080203471</v>
      </c>
      <c r="F12" s="74">
        <f t="shared" si="2"/>
        <v>5144.3975440000004</v>
      </c>
      <c r="G12" s="78">
        <f t="shared" si="3"/>
        <v>127.5262840016956</v>
      </c>
      <c r="H12" s="74">
        <f t="shared" si="4"/>
        <v>0</v>
      </c>
      <c r="I12" s="78">
        <f t="shared" si="5"/>
        <v>0</v>
      </c>
      <c r="J12" s="74">
        <f t="shared" si="6"/>
        <v>0</v>
      </c>
      <c r="K12" s="78">
        <f t="shared" si="7"/>
        <v>0</v>
      </c>
      <c r="L12" s="95">
        <f t="shared" si="8"/>
        <v>31.241280631578949</v>
      </c>
      <c r="M12" s="96">
        <f t="shared" si="9"/>
        <v>0.77445111741920403</v>
      </c>
      <c r="N12" s="95">
        <f t="shared" si="10"/>
        <v>15.620640315789474</v>
      </c>
      <c r="O12" s="96">
        <f t="shared" si="11"/>
        <v>0.38722555870960201</v>
      </c>
      <c r="P12" s="95">
        <f t="shared" si="12"/>
        <v>6.2482561263157894</v>
      </c>
      <c r="Q12" s="96">
        <f t="shared" si="13"/>
        <v>0.15489022348384079</v>
      </c>
      <c r="R12" s="25">
        <f t="shared" si="14"/>
        <v>31.241280631578949</v>
      </c>
      <c r="S12" s="25">
        <f t="shared" si="15"/>
        <v>0.77445111741920403</v>
      </c>
      <c r="T12" s="95">
        <f t="shared" si="16"/>
        <v>29.6792166</v>
      </c>
      <c r="U12" s="96">
        <f t="shared" si="17"/>
        <v>0.73572856154824384</v>
      </c>
      <c r="W12" s="50"/>
    </row>
    <row r="13" spans="1:23" x14ac:dyDescent="0.3">
      <c r="A13" s="18">
        <f t="shared" si="18"/>
        <v>5</v>
      </c>
      <c r="B13" s="74">
        <v>44968.51</v>
      </c>
      <c r="C13" s="75"/>
      <c r="D13" s="74">
        <f t="shared" si="0"/>
        <v>61732.770528000001</v>
      </c>
      <c r="E13" s="78">
        <f t="shared" si="1"/>
        <v>1530.3154080203471</v>
      </c>
      <c r="F13" s="74">
        <f t="shared" si="2"/>
        <v>5144.3975440000004</v>
      </c>
      <c r="G13" s="78">
        <f t="shared" si="3"/>
        <v>127.5262840016956</v>
      </c>
      <c r="H13" s="74">
        <f t="shared" si="4"/>
        <v>0</v>
      </c>
      <c r="I13" s="78">
        <f t="shared" si="5"/>
        <v>0</v>
      </c>
      <c r="J13" s="74">
        <f t="shared" si="6"/>
        <v>0</v>
      </c>
      <c r="K13" s="78">
        <f t="shared" si="7"/>
        <v>0</v>
      </c>
      <c r="L13" s="95">
        <f t="shared" si="8"/>
        <v>31.241280631578949</v>
      </c>
      <c r="M13" s="96">
        <f t="shared" si="9"/>
        <v>0.77445111741920403</v>
      </c>
      <c r="N13" s="95">
        <f t="shared" si="10"/>
        <v>15.620640315789474</v>
      </c>
      <c r="O13" s="96">
        <f t="shared" si="11"/>
        <v>0.38722555870960201</v>
      </c>
      <c r="P13" s="95">
        <f t="shared" si="12"/>
        <v>6.2482561263157894</v>
      </c>
      <c r="Q13" s="96">
        <f t="shared" si="13"/>
        <v>0.15489022348384079</v>
      </c>
      <c r="R13" s="25">
        <f t="shared" si="14"/>
        <v>31.241280631578949</v>
      </c>
      <c r="S13" s="25">
        <f t="shared" si="15"/>
        <v>0.77445111741920403</v>
      </c>
      <c r="T13" s="95">
        <f t="shared" si="16"/>
        <v>29.6792166</v>
      </c>
      <c r="U13" s="96">
        <f t="shared" si="17"/>
        <v>0.73572856154824384</v>
      </c>
      <c r="W13" s="50"/>
    </row>
    <row r="14" spans="1:23" x14ac:dyDescent="0.3">
      <c r="A14" s="18">
        <f t="shared" si="18"/>
        <v>6</v>
      </c>
      <c r="B14" s="74">
        <v>46599.03</v>
      </c>
      <c r="C14" s="75"/>
      <c r="D14" s="74">
        <f t="shared" si="0"/>
        <v>63971.148384</v>
      </c>
      <c r="E14" s="78">
        <f t="shared" si="1"/>
        <v>1585.8033456701678</v>
      </c>
      <c r="F14" s="74">
        <f t="shared" si="2"/>
        <v>5330.929032</v>
      </c>
      <c r="G14" s="78">
        <f t="shared" si="3"/>
        <v>132.15027880584731</v>
      </c>
      <c r="H14" s="74">
        <f t="shared" si="4"/>
        <v>0</v>
      </c>
      <c r="I14" s="78">
        <f t="shared" si="5"/>
        <v>0</v>
      </c>
      <c r="J14" s="74">
        <f t="shared" si="6"/>
        <v>0</v>
      </c>
      <c r="K14" s="78">
        <f t="shared" si="7"/>
        <v>0</v>
      </c>
      <c r="L14" s="95">
        <f t="shared" si="8"/>
        <v>32.374062947368422</v>
      </c>
      <c r="M14" s="96">
        <f t="shared" si="9"/>
        <v>0.80253205752538859</v>
      </c>
      <c r="N14" s="95">
        <f t="shared" si="10"/>
        <v>16.187031473684211</v>
      </c>
      <c r="O14" s="96">
        <f t="shared" si="11"/>
        <v>0.40126602876269429</v>
      </c>
      <c r="P14" s="95">
        <f t="shared" si="12"/>
        <v>6.4748125894736841</v>
      </c>
      <c r="Q14" s="96">
        <f t="shared" si="13"/>
        <v>0.16050641150507772</v>
      </c>
      <c r="R14" s="25">
        <f t="shared" si="14"/>
        <v>32.374062947368415</v>
      </c>
      <c r="S14" s="25">
        <f t="shared" si="15"/>
        <v>0.80253205752538836</v>
      </c>
      <c r="T14" s="95">
        <f t="shared" si="16"/>
        <v>30.755359800000001</v>
      </c>
      <c r="U14" s="96">
        <f t="shared" si="17"/>
        <v>0.76240545464911913</v>
      </c>
      <c r="W14" s="50"/>
    </row>
    <row r="15" spans="1:23" x14ac:dyDescent="0.3">
      <c r="A15" s="18">
        <f t="shared" si="18"/>
        <v>7</v>
      </c>
      <c r="B15" s="74">
        <v>46599.03</v>
      </c>
      <c r="C15" s="75"/>
      <c r="D15" s="74">
        <f t="shared" si="0"/>
        <v>63971.148384</v>
      </c>
      <c r="E15" s="78">
        <f t="shared" si="1"/>
        <v>1585.8033456701678</v>
      </c>
      <c r="F15" s="74">
        <f t="shared" si="2"/>
        <v>5330.929032</v>
      </c>
      <c r="G15" s="78">
        <f t="shared" si="3"/>
        <v>132.15027880584731</v>
      </c>
      <c r="H15" s="74">
        <f t="shared" si="4"/>
        <v>0</v>
      </c>
      <c r="I15" s="78">
        <f t="shared" si="5"/>
        <v>0</v>
      </c>
      <c r="J15" s="74">
        <f t="shared" si="6"/>
        <v>0</v>
      </c>
      <c r="K15" s="78">
        <f t="shared" si="7"/>
        <v>0</v>
      </c>
      <c r="L15" s="95">
        <f t="shared" si="8"/>
        <v>32.374062947368422</v>
      </c>
      <c r="M15" s="96">
        <f t="shared" si="9"/>
        <v>0.80253205752538859</v>
      </c>
      <c r="N15" s="95">
        <f t="shared" si="10"/>
        <v>16.187031473684211</v>
      </c>
      <c r="O15" s="96">
        <f t="shared" si="11"/>
        <v>0.40126602876269429</v>
      </c>
      <c r="P15" s="95">
        <f t="shared" si="12"/>
        <v>6.4748125894736841</v>
      </c>
      <c r="Q15" s="96">
        <f t="shared" si="13"/>
        <v>0.16050641150507772</v>
      </c>
      <c r="R15" s="25">
        <f t="shared" si="14"/>
        <v>32.374062947368415</v>
      </c>
      <c r="S15" s="25">
        <f t="shared" si="15"/>
        <v>0.80253205752538836</v>
      </c>
      <c r="T15" s="95">
        <f t="shared" si="16"/>
        <v>30.755359800000001</v>
      </c>
      <c r="U15" s="96">
        <f t="shared" si="17"/>
        <v>0.76240545464911913</v>
      </c>
      <c r="W15" s="50"/>
    </row>
    <row r="16" spans="1:23" x14ac:dyDescent="0.3">
      <c r="A16" s="18">
        <f t="shared" si="18"/>
        <v>8</v>
      </c>
      <c r="B16" s="74">
        <v>48229.94</v>
      </c>
      <c r="C16" s="75"/>
      <c r="D16" s="74">
        <f t="shared" si="0"/>
        <v>66210.061631999997</v>
      </c>
      <c r="E16" s="78">
        <f t="shared" si="1"/>
        <v>1641.30455534099</v>
      </c>
      <c r="F16" s="74">
        <f t="shared" si="2"/>
        <v>5517.5051360000007</v>
      </c>
      <c r="G16" s="78">
        <f t="shared" si="3"/>
        <v>136.77537961174917</v>
      </c>
      <c r="H16" s="74">
        <f t="shared" si="4"/>
        <v>0</v>
      </c>
      <c r="I16" s="78">
        <f t="shared" si="5"/>
        <v>0</v>
      </c>
      <c r="J16" s="74">
        <f t="shared" si="6"/>
        <v>0</v>
      </c>
      <c r="K16" s="78">
        <f t="shared" si="7"/>
        <v>0</v>
      </c>
      <c r="L16" s="95">
        <f t="shared" si="8"/>
        <v>33.507116210526313</v>
      </c>
      <c r="M16" s="96">
        <f t="shared" si="9"/>
        <v>0.83061971424139158</v>
      </c>
      <c r="N16" s="95">
        <f t="shared" si="10"/>
        <v>16.753558105263156</v>
      </c>
      <c r="O16" s="96">
        <f t="shared" si="11"/>
        <v>0.41530985712069579</v>
      </c>
      <c r="P16" s="95">
        <f t="shared" si="12"/>
        <v>6.7014232421052622</v>
      </c>
      <c r="Q16" s="96">
        <f t="shared" si="13"/>
        <v>0.16612394284827831</v>
      </c>
      <c r="R16" s="25">
        <f t="shared" si="14"/>
        <v>33.50711621052632</v>
      </c>
      <c r="S16" s="25">
        <f t="shared" si="15"/>
        <v>0.8306197142413918</v>
      </c>
      <c r="T16" s="95">
        <f t="shared" si="16"/>
        <v>31.8317604</v>
      </c>
      <c r="U16" s="96">
        <f t="shared" si="17"/>
        <v>0.7890887285293221</v>
      </c>
      <c r="W16" s="50"/>
    </row>
    <row r="17" spans="1:23" x14ac:dyDescent="0.3">
      <c r="A17" s="18">
        <f t="shared" si="18"/>
        <v>9</v>
      </c>
      <c r="B17" s="74">
        <v>48229.94</v>
      </c>
      <c r="C17" s="75"/>
      <c r="D17" s="74">
        <f t="shared" si="0"/>
        <v>66210.061631999997</v>
      </c>
      <c r="E17" s="78">
        <f t="shared" si="1"/>
        <v>1641.30455534099</v>
      </c>
      <c r="F17" s="74">
        <f t="shared" si="2"/>
        <v>5517.5051360000007</v>
      </c>
      <c r="G17" s="78">
        <f t="shared" si="3"/>
        <v>136.77537961174917</v>
      </c>
      <c r="H17" s="74">
        <f t="shared" si="4"/>
        <v>0</v>
      </c>
      <c r="I17" s="78">
        <f t="shared" si="5"/>
        <v>0</v>
      </c>
      <c r="J17" s="74">
        <f t="shared" si="6"/>
        <v>0</v>
      </c>
      <c r="K17" s="78">
        <f t="shared" si="7"/>
        <v>0</v>
      </c>
      <c r="L17" s="95">
        <f t="shared" si="8"/>
        <v>33.507116210526313</v>
      </c>
      <c r="M17" s="96">
        <f t="shared" si="9"/>
        <v>0.83061971424139158</v>
      </c>
      <c r="N17" s="95">
        <f t="shared" si="10"/>
        <v>16.753558105263156</v>
      </c>
      <c r="O17" s="96">
        <f t="shared" si="11"/>
        <v>0.41530985712069579</v>
      </c>
      <c r="P17" s="95">
        <f t="shared" si="12"/>
        <v>6.7014232421052622</v>
      </c>
      <c r="Q17" s="96">
        <f t="shared" si="13"/>
        <v>0.16612394284827831</v>
      </c>
      <c r="R17" s="25">
        <f t="shared" si="14"/>
        <v>33.50711621052632</v>
      </c>
      <c r="S17" s="25">
        <f t="shared" si="15"/>
        <v>0.8306197142413918</v>
      </c>
      <c r="T17" s="95">
        <f t="shared" si="16"/>
        <v>31.8317604</v>
      </c>
      <c r="U17" s="96">
        <f t="shared" si="17"/>
        <v>0.7890887285293221</v>
      </c>
      <c r="W17" s="50"/>
    </row>
    <row r="18" spans="1:23" x14ac:dyDescent="0.3">
      <c r="A18" s="18">
        <f t="shared" si="18"/>
        <v>10</v>
      </c>
      <c r="B18" s="74">
        <v>49860.85</v>
      </c>
      <c r="C18" s="75"/>
      <c r="D18" s="74">
        <f t="shared" si="0"/>
        <v>68448.974879999994</v>
      </c>
      <c r="E18" s="78">
        <f t="shared" si="1"/>
        <v>1696.8057650118119</v>
      </c>
      <c r="F18" s="74">
        <f t="shared" si="2"/>
        <v>5704.0812399999995</v>
      </c>
      <c r="G18" s="78">
        <f t="shared" si="3"/>
        <v>141.40048041765101</v>
      </c>
      <c r="H18" s="74">
        <f t="shared" si="4"/>
        <v>0</v>
      </c>
      <c r="I18" s="78">
        <f t="shared" si="5"/>
        <v>0</v>
      </c>
      <c r="J18" s="74">
        <f t="shared" si="6"/>
        <v>0</v>
      </c>
      <c r="K18" s="78">
        <f t="shared" si="7"/>
        <v>0</v>
      </c>
      <c r="L18" s="95">
        <f t="shared" si="8"/>
        <v>34.64016947368421</v>
      </c>
      <c r="M18" s="96">
        <f t="shared" si="9"/>
        <v>0.8587073709573948</v>
      </c>
      <c r="N18" s="95">
        <f t="shared" si="10"/>
        <v>17.320084736842105</v>
      </c>
      <c r="O18" s="96">
        <f t="shared" si="11"/>
        <v>0.4293536854786974</v>
      </c>
      <c r="P18" s="95">
        <f t="shared" si="12"/>
        <v>6.9280338947368421</v>
      </c>
      <c r="Q18" s="96">
        <f t="shared" si="13"/>
        <v>0.17174147419147895</v>
      </c>
      <c r="R18" s="25">
        <f t="shared" si="14"/>
        <v>34.64016947368421</v>
      </c>
      <c r="S18" s="25">
        <f t="shared" si="15"/>
        <v>0.8587073709573948</v>
      </c>
      <c r="T18" s="95">
        <f t="shared" si="16"/>
        <v>32.908161</v>
      </c>
      <c r="U18" s="96">
        <f t="shared" si="17"/>
        <v>0.81577200240952508</v>
      </c>
      <c r="W18" s="50"/>
    </row>
    <row r="19" spans="1:23" x14ac:dyDescent="0.3">
      <c r="A19" s="18">
        <f t="shared" si="18"/>
        <v>11</v>
      </c>
      <c r="B19" s="74">
        <v>49860.85</v>
      </c>
      <c r="C19" s="75"/>
      <c r="D19" s="74">
        <f t="shared" si="0"/>
        <v>68448.974879999994</v>
      </c>
      <c r="E19" s="78">
        <f t="shared" si="1"/>
        <v>1696.8057650118119</v>
      </c>
      <c r="F19" s="74">
        <f t="shared" si="2"/>
        <v>5704.0812399999995</v>
      </c>
      <c r="G19" s="78">
        <f t="shared" si="3"/>
        <v>141.40048041765101</v>
      </c>
      <c r="H19" s="74">
        <f t="shared" si="4"/>
        <v>0</v>
      </c>
      <c r="I19" s="78">
        <f t="shared" si="5"/>
        <v>0</v>
      </c>
      <c r="J19" s="74">
        <f t="shared" si="6"/>
        <v>0</v>
      </c>
      <c r="K19" s="78">
        <f t="shared" si="7"/>
        <v>0</v>
      </c>
      <c r="L19" s="95">
        <f t="shared" si="8"/>
        <v>34.64016947368421</v>
      </c>
      <c r="M19" s="96">
        <f t="shared" si="9"/>
        <v>0.8587073709573948</v>
      </c>
      <c r="N19" s="95">
        <f t="shared" si="10"/>
        <v>17.320084736842105</v>
      </c>
      <c r="O19" s="96">
        <f t="shared" si="11"/>
        <v>0.4293536854786974</v>
      </c>
      <c r="P19" s="95">
        <f t="shared" si="12"/>
        <v>6.9280338947368421</v>
      </c>
      <c r="Q19" s="96">
        <f t="shared" si="13"/>
        <v>0.17174147419147895</v>
      </c>
      <c r="R19" s="25">
        <f t="shared" si="14"/>
        <v>34.64016947368421</v>
      </c>
      <c r="S19" s="25">
        <f t="shared" si="15"/>
        <v>0.8587073709573948</v>
      </c>
      <c r="T19" s="95">
        <f t="shared" si="16"/>
        <v>32.908161</v>
      </c>
      <c r="U19" s="96">
        <f t="shared" si="17"/>
        <v>0.81577200240952508</v>
      </c>
      <c r="W19" s="50"/>
    </row>
    <row r="20" spans="1:23" x14ac:dyDescent="0.3">
      <c r="A20" s="18">
        <f t="shared" si="18"/>
        <v>12</v>
      </c>
      <c r="B20" s="74">
        <v>51491.75</v>
      </c>
      <c r="C20" s="75"/>
      <c r="D20" s="74">
        <f t="shared" si="0"/>
        <v>70687.874400000001</v>
      </c>
      <c r="E20" s="78">
        <f t="shared" si="1"/>
        <v>1752.3066343744035</v>
      </c>
      <c r="F20" s="74">
        <f t="shared" si="2"/>
        <v>5890.6562000000004</v>
      </c>
      <c r="G20" s="78">
        <f t="shared" si="3"/>
        <v>146.02555286453364</v>
      </c>
      <c r="H20" s="74">
        <f t="shared" si="4"/>
        <v>0</v>
      </c>
      <c r="I20" s="78">
        <f t="shared" si="5"/>
        <v>0</v>
      </c>
      <c r="J20" s="74">
        <f t="shared" si="6"/>
        <v>0</v>
      </c>
      <c r="K20" s="78">
        <f t="shared" si="7"/>
        <v>0</v>
      </c>
      <c r="L20" s="95">
        <f t="shared" si="8"/>
        <v>35.773215789473682</v>
      </c>
      <c r="M20" s="96">
        <f t="shared" si="9"/>
        <v>0.88679485545263326</v>
      </c>
      <c r="N20" s="95">
        <f t="shared" si="10"/>
        <v>17.886607894736841</v>
      </c>
      <c r="O20" s="96">
        <f t="shared" si="11"/>
        <v>0.44339742772631663</v>
      </c>
      <c r="P20" s="95">
        <f t="shared" si="12"/>
        <v>7.1546431578947365</v>
      </c>
      <c r="Q20" s="96">
        <f t="shared" si="13"/>
        <v>0.17735897109052667</v>
      </c>
      <c r="R20" s="25">
        <f t="shared" si="14"/>
        <v>35.773215789473689</v>
      </c>
      <c r="S20" s="25">
        <f t="shared" si="15"/>
        <v>0.88679485545263348</v>
      </c>
      <c r="T20" s="95">
        <f t="shared" si="16"/>
        <v>33.984555</v>
      </c>
      <c r="U20" s="96">
        <f t="shared" si="17"/>
        <v>0.84245511268000173</v>
      </c>
      <c r="W20" s="50"/>
    </row>
    <row r="21" spans="1:23" x14ac:dyDescent="0.3">
      <c r="A21" s="18">
        <f t="shared" si="18"/>
        <v>13</v>
      </c>
      <c r="B21" s="74">
        <v>51491.75</v>
      </c>
      <c r="C21" s="75"/>
      <c r="D21" s="74">
        <f t="shared" si="0"/>
        <v>70687.874400000001</v>
      </c>
      <c r="E21" s="78">
        <f t="shared" si="1"/>
        <v>1752.3066343744035</v>
      </c>
      <c r="F21" s="74">
        <f t="shared" si="2"/>
        <v>5890.6562000000004</v>
      </c>
      <c r="G21" s="78">
        <f t="shared" si="3"/>
        <v>146.02555286453364</v>
      </c>
      <c r="H21" s="74">
        <f t="shared" si="4"/>
        <v>0</v>
      </c>
      <c r="I21" s="78">
        <f t="shared" si="5"/>
        <v>0</v>
      </c>
      <c r="J21" s="74">
        <f t="shared" si="6"/>
        <v>0</v>
      </c>
      <c r="K21" s="78">
        <f t="shared" si="7"/>
        <v>0</v>
      </c>
      <c r="L21" s="95">
        <f t="shared" si="8"/>
        <v>35.773215789473682</v>
      </c>
      <c r="M21" s="96">
        <f t="shared" si="9"/>
        <v>0.88679485545263326</v>
      </c>
      <c r="N21" s="95">
        <f t="shared" si="10"/>
        <v>17.886607894736841</v>
      </c>
      <c r="O21" s="96">
        <f t="shared" si="11"/>
        <v>0.44339742772631663</v>
      </c>
      <c r="P21" s="95">
        <f t="shared" si="12"/>
        <v>7.1546431578947365</v>
      </c>
      <c r="Q21" s="96">
        <f t="shared" si="13"/>
        <v>0.17735897109052667</v>
      </c>
      <c r="R21" s="25">
        <f t="shared" si="14"/>
        <v>35.773215789473689</v>
      </c>
      <c r="S21" s="25">
        <f t="shared" si="15"/>
        <v>0.88679485545263348</v>
      </c>
      <c r="T21" s="95">
        <f t="shared" si="16"/>
        <v>33.984555</v>
      </c>
      <c r="U21" s="96">
        <f t="shared" si="17"/>
        <v>0.84245511268000173</v>
      </c>
      <c r="W21" s="50"/>
    </row>
    <row r="22" spans="1:23" x14ac:dyDescent="0.3">
      <c r="A22" s="18">
        <f t="shared" si="18"/>
        <v>14</v>
      </c>
      <c r="B22" s="74">
        <v>53122.66</v>
      </c>
      <c r="C22" s="75"/>
      <c r="D22" s="74">
        <f t="shared" si="0"/>
        <v>72926.787648000012</v>
      </c>
      <c r="E22" s="78">
        <f t="shared" si="1"/>
        <v>1807.8078440452259</v>
      </c>
      <c r="F22" s="74">
        <f t="shared" si="2"/>
        <v>6077.2323040000001</v>
      </c>
      <c r="G22" s="78">
        <f t="shared" si="3"/>
        <v>150.65065367043547</v>
      </c>
      <c r="H22" s="74">
        <f t="shared" si="4"/>
        <v>0</v>
      </c>
      <c r="I22" s="78">
        <f t="shared" si="5"/>
        <v>0</v>
      </c>
      <c r="J22" s="74">
        <f t="shared" si="6"/>
        <v>0</v>
      </c>
      <c r="K22" s="78">
        <f t="shared" si="7"/>
        <v>0</v>
      </c>
      <c r="L22" s="95">
        <f t="shared" si="8"/>
        <v>36.906269052631586</v>
      </c>
      <c r="M22" s="96">
        <f t="shared" si="9"/>
        <v>0.9148825121686367</v>
      </c>
      <c r="N22" s="95">
        <f t="shared" si="10"/>
        <v>18.453134526315793</v>
      </c>
      <c r="O22" s="96">
        <f t="shared" si="11"/>
        <v>0.45744125608431835</v>
      </c>
      <c r="P22" s="95">
        <f t="shared" si="12"/>
        <v>7.3812538105263172</v>
      </c>
      <c r="Q22" s="96">
        <f t="shared" si="13"/>
        <v>0.18297650243372734</v>
      </c>
      <c r="R22" s="25">
        <f t="shared" si="14"/>
        <v>36.906269052631579</v>
      </c>
      <c r="S22" s="25">
        <f t="shared" si="15"/>
        <v>0.91488251216863647</v>
      </c>
      <c r="T22" s="95">
        <f t="shared" si="16"/>
        <v>35.060955600000007</v>
      </c>
      <c r="U22" s="96">
        <f t="shared" si="17"/>
        <v>0.86913838656020481</v>
      </c>
      <c r="W22" s="50"/>
    </row>
    <row r="23" spans="1:23" x14ac:dyDescent="0.3">
      <c r="A23" s="18">
        <f t="shared" si="18"/>
        <v>15</v>
      </c>
      <c r="B23" s="74">
        <v>53122.66</v>
      </c>
      <c r="C23" s="75"/>
      <c r="D23" s="74">
        <f t="shared" si="0"/>
        <v>72926.787648000012</v>
      </c>
      <c r="E23" s="78">
        <f t="shared" si="1"/>
        <v>1807.8078440452259</v>
      </c>
      <c r="F23" s="74">
        <f t="shared" si="2"/>
        <v>6077.2323040000001</v>
      </c>
      <c r="G23" s="78">
        <f t="shared" si="3"/>
        <v>150.65065367043547</v>
      </c>
      <c r="H23" s="74">
        <f t="shared" si="4"/>
        <v>0</v>
      </c>
      <c r="I23" s="78">
        <f t="shared" si="5"/>
        <v>0</v>
      </c>
      <c r="J23" s="74">
        <f t="shared" si="6"/>
        <v>0</v>
      </c>
      <c r="K23" s="78">
        <f t="shared" si="7"/>
        <v>0</v>
      </c>
      <c r="L23" s="95">
        <f t="shared" si="8"/>
        <v>36.906269052631586</v>
      </c>
      <c r="M23" s="96">
        <f t="shared" si="9"/>
        <v>0.9148825121686367</v>
      </c>
      <c r="N23" s="95">
        <f t="shared" si="10"/>
        <v>18.453134526315793</v>
      </c>
      <c r="O23" s="96">
        <f t="shared" si="11"/>
        <v>0.45744125608431835</v>
      </c>
      <c r="P23" s="95">
        <f t="shared" si="12"/>
        <v>7.3812538105263172</v>
      </c>
      <c r="Q23" s="96">
        <f t="shared" si="13"/>
        <v>0.18297650243372734</v>
      </c>
      <c r="R23" s="25">
        <f t="shared" si="14"/>
        <v>36.906269052631579</v>
      </c>
      <c r="S23" s="25">
        <f t="shared" si="15"/>
        <v>0.91488251216863647</v>
      </c>
      <c r="T23" s="95">
        <f t="shared" si="16"/>
        <v>35.060955600000007</v>
      </c>
      <c r="U23" s="96">
        <f t="shared" si="17"/>
        <v>0.86913838656020481</v>
      </c>
      <c r="W23" s="50"/>
    </row>
    <row r="24" spans="1:23" x14ac:dyDescent="0.3">
      <c r="A24" s="18">
        <f t="shared" si="18"/>
        <v>16</v>
      </c>
      <c r="B24" s="74">
        <v>54753.57</v>
      </c>
      <c r="C24" s="75"/>
      <c r="D24" s="74">
        <f t="shared" si="0"/>
        <v>75165.700895999995</v>
      </c>
      <c r="E24" s="78">
        <f t="shared" si="1"/>
        <v>1863.3090537160479</v>
      </c>
      <c r="F24" s="74">
        <f t="shared" si="2"/>
        <v>6263.8084079999999</v>
      </c>
      <c r="G24" s="78">
        <f t="shared" si="3"/>
        <v>155.27575447633731</v>
      </c>
      <c r="H24" s="74">
        <f t="shared" si="4"/>
        <v>0</v>
      </c>
      <c r="I24" s="78">
        <f t="shared" si="5"/>
        <v>0</v>
      </c>
      <c r="J24" s="74">
        <f t="shared" si="6"/>
        <v>0</v>
      </c>
      <c r="K24" s="78">
        <f t="shared" si="7"/>
        <v>0</v>
      </c>
      <c r="L24" s="95">
        <f t="shared" si="8"/>
        <v>38.03932231578947</v>
      </c>
      <c r="M24" s="96">
        <f t="shared" si="9"/>
        <v>0.94297016888463947</v>
      </c>
      <c r="N24" s="95">
        <f t="shared" si="10"/>
        <v>19.019661157894735</v>
      </c>
      <c r="O24" s="96">
        <f t="shared" si="11"/>
        <v>0.47148508444231974</v>
      </c>
      <c r="P24" s="95">
        <f t="shared" si="12"/>
        <v>7.6078644631578936</v>
      </c>
      <c r="Q24" s="96">
        <f t="shared" si="13"/>
        <v>0.18859403377692791</v>
      </c>
      <c r="R24" s="25">
        <f t="shared" si="14"/>
        <v>38.039322315789477</v>
      </c>
      <c r="S24" s="25">
        <f t="shared" si="15"/>
        <v>0.94297016888463969</v>
      </c>
      <c r="T24" s="95">
        <f t="shared" si="16"/>
        <v>36.137356199999999</v>
      </c>
      <c r="U24" s="96">
        <f t="shared" si="17"/>
        <v>0.89582166044040756</v>
      </c>
      <c r="W24" s="50"/>
    </row>
    <row r="25" spans="1:23" x14ac:dyDescent="0.3">
      <c r="A25" s="18">
        <f t="shared" si="18"/>
        <v>17</v>
      </c>
      <c r="B25" s="74">
        <v>54753.57</v>
      </c>
      <c r="C25" s="75"/>
      <c r="D25" s="74">
        <f t="shared" si="0"/>
        <v>75165.700895999995</v>
      </c>
      <c r="E25" s="78">
        <f t="shared" si="1"/>
        <v>1863.3090537160479</v>
      </c>
      <c r="F25" s="74">
        <f t="shared" si="2"/>
        <v>6263.8084079999999</v>
      </c>
      <c r="G25" s="78">
        <f t="shared" si="3"/>
        <v>155.27575447633731</v>
      </c>
      <c r="H25" s="74">
        <f t="shared" si="4"/>
        <v>0</v>
      </c>
      <c r="I25" s="78">
        <f t="shared" si="5"/>
        <v>0</v>
      </c>
      <c r="J25" s="74">
        <f t="shared" si="6"/>
        <v>0</v>
      </c>
      <c r="K25" s="78">
        <f t="shared" si="7"/>
        <v>0</v>
      </c>
      <c r="L25" s="95">
        <f t="shared" si="8"/>
        <v>38.03932231578947</v>
      </c>
      <c r="M25" s="96">
        <f t="shared" si="9"/>
        <v>0.94297016888463947</v>
      </c>
      <c r="N25" s="95">
        <f t="shared" si="10"/>
        <v>19.019661157894735</v>
      </c>
      <c r="O25" s="96">
        <f t="shared" si="11"/>
        <v>0.47148508444231974</v>
      </c>
      <c r="P25" s="95">
        <f t="shared" si="12"/>
        <v>7.6078644631578936</v>
      </c>
      <c r="Q25" s="96">
        <f t="shared" si="13"/>
        <v>0.18859403377692791</v>
      </c>
      <c r="R25" s="25">
        <f t="shared" si="14"/>
        <v>38.039322315789477</v>
      </c>
      <c r="S25" s="25">
        <f t="shared" si="15"/>
        <v>0.94297016888463969</v>
      </c>
      <c r="T25" s="95">
        <f t="shared" si="16"/>
        <v>36.137356199999999</v>
      </c>
      <c r="U25" s="96">
        <f t="shared" si="17"/>
        <v>0.89582166044040756</v>
      </c>
      <c r="W25" s="50"/>
    </row>
    <row r="26" spans="1:23" x14ac:dyDescent="0.3">
      <c r="A26" s="18">
        <f t="shared" si="18"/>
        <v>18</v>
      </c>
      <c r="B26" s="74">
        <v>56384.480000000003</v>
      </c>
      <c r="C26" s="75"/>
      <c r="D26" s="74">
        <f t="shared" si="0"/>
        <v>77404.614144000006</v>
      </c>
      <c r="E26" s="78">
        <f t="shared" si="1"/>
        <v>1918.8102633868702</v>
      </c>
      <c r="F26" s="74">
        <f t="shared" si="2"/>
        <v>6450.3845120000005</v>
      </c>
      <c r="G26" s="78">
        <f t="shared" si="3"/>
        <v>159.90085528223918</v>
      </c>
      <c r="H26" s="74">
        <f t="shared" si="4"/>
        <v>0</v>
      </c>
      <c r="I26" s="78">
        <f t="shared" si="5"/>
        <v>0</v>
      </c>
      <c r="J26" s="74">
        <f t="shared" si="6"/>
        <v>0</v>
      </c>
      <c r="K26" s="78">
        <f t="shared" si="7"/>
        <v>0</v>
      </c>
      <c r="L26" s="95">
        <f t="shared" si="8"/>
        <v>39.172375578947374</v>
      </c>
      <c r="M26" s="96">
        <f t="shared" si="9"/>
        <v>0.97105782560064291</v>
      </c>
      <c r="N26" s="95">
        <f t="shared" si="10"/>
        <v>19.586187789473687</v>
      </c>
      <c r="O26" s="96">
        <f t="shared" si="11"/>
        <v>0.48552891280032145</v>
      </c>
      <c r="P26" s="95">
        <f t="shared" si="12"/>
        <v>7.8344751157894752</v>
      </c>
      <c r="Q26" s="96">
        <f t="shared" si="13"/>
        <v>0.19421156512012858</v>
      </c>
      <c r="R26" s="25">
        <f t="shared" si="14"/>
        <v>39.172375578947374</v>
      </c>
      <c r="S26" s="25">
        <f t="shared" si="15"/>
        <v>0.97105782560064291</v>
      </c>
      <c r="T26" s="95">
        <f t="shared" si="16"/>
        <v>37.213756800000006</v>
      </c>
      <c r="U26" s="96">
        <f t="shared" si="17"/>
        <v>0.92250493432061076</v>
      </c>
      <c r="W26" s="50"/>
    </row>
    <row r="27" spans="1:23" x14ac:dyDescent="0.3">
      <c r="A27" s="18">
        <f t="shared" si="18"/>
        <v>19</v>
      </c>
      <c r="B27" s="74">
        <v>56384.480000000003</v>
      </c>
      <c r="C27" s="75"/>
      <c r="D27" s="74">
        <f t="shared" si="0"/>
        <v>77404.614144000006</v>
      </c>
      <c r="E27" s="78">
        <f t="shared" si="1"/>
        <v>1918.8102633868702</v>
      </c>
      <c r="F27" s="74">
        <f t="shared" si="2"/>
        <v>6450.3845120000005</v>
      </c>
      <c r="G27" s="78">
        <f t="shared" si="3"/>
        <v>159.90085528223918</v>
      </c>
      <c r="H27" s="74">
        <f t="shared" si="4"/>
        <v>0</v>
      </c>
      <c r="I27" s="78">
        <f t="shared" si="5"/>
        <v>0</v>
      </c>
      <c r="J27" s="74">
        <f t="shared" si="6"/>
        <v>0</v>
      </c>
      <c r="K27" s="78">
        <f t="shared" si="7"/>
        <v>0</v>
      </c>
      <c r="L27" s="95">
        <f t="shared" si="8"/>
        <v>39.172375578947374</v>
      </c>
      <c r="M27" s="96">
        <f t="shared" si="9"/>
        <v>0.97105782560064291</v>
      </c>
      <c r="N27" s="95">
        <f t="shared" si="10"/>
        <v>19.586187789473687</v>
      </c>
      <c r="O27" s="96">
        <f t="shared" si="11"/>
        <v>0.48552891280032145</v>
      </c>
      <c r="P27" s="95">
        <f t="shared" si="12"/>
        <v>7.8344751157894752</v>
      </c>
      <c r="Q27" s="96">
        <f t="shared" si="13"/>
        <v>0.19421156512012858</v>
      </c>
      <c r="R27" s="25">
        <f t="shared" si="14"/>
        <v>39.172375578947374</v>
      </c>
      <c r="S27" s="25">
        <f t="shared" si="15"/>
        <v>0.97105782560064291</v>
      </c>
      <c r="T27" s="95">
        <f t="shared" si="16"/>
        <v>37.213756800000006</v>
      </c>
      <c r="U27" s="96">
        <f t="shared" si="17"/>
        <v>0.92250493432061076</v>
      </c>
      <c r="W27" s="50"/>
    </row>
    <row r="28" spans="1:23" x14ac:dyDescent="0.3">
      <c r="A28" s="18">
        <f t="shared" si="18"/>
        <v>20</v>
      </c>
      <c r="B28" s="74">
        <v>58015.39</v>
      </c>
      <c r="C28" s="75"/>
      <c r="D28" s="74">
        <f t="shared" si="0"/>
        <v>79643.527392000004</v>
      </c>
      <c r="E28" s="78">
        <f t="shared" si="1"/>
        <v>1974.3114730576924</v>
      </c>
      <c r="F28" s="74">
        <f t="shared" si="2"/>
        <v>6636.9606160000003</v>
      </c>
      <c r="G28" s="78">
        <f t="shared" si="3"/>
        <v>164.52595608814102</v>
      </c>
      <c r="H28" s="74">
        <f t="shared" si="4"/>
        <v>0</v>
      </c>
      <c r="I28" s="78">
        <f t="shared" si="5"/>
        <v>0</v>
      </c>
      <c r="J28" s="74">
        <f t="shared" si="6"/>
        <v>0</v>
      </c>
      <c r="K28" s="78">
        <f t="shared" si="7"/>
        <v>0</v>
      </c>
      <c r="L28" s="95">
        <f t="shared" si="8"/>
        <v>40.305428842105265</v>
      </c>
      <c r="M28" s="96">
        <f t="shared" si="9"/>
        <v>0.99914548231664591</v>
      </c>
      <c r="N28" s="95">
        <f t="shared" si="10"/>
        <v>20.152714421052632</v>
      </c>
      <c r="O28" s="96">
        <f t="shared" si="11"/>
        <v>0.49957274115832295</v>
      </c>
      <c r="P28" s="95">
        <f t="shared" si="12"/>
        <v>8.0610857684210533</v>
      </c>
      <c r="Q28" s="96">
        <f t="shared" si="13"/>
        <v>0.19982909646332919</v>
      </c>
      <c r="R28" s="25">
        <f t="shared" si="14"/>
        <v>40.305428842105265</v>
      </c>
      <c r="S28" s="25">
        <f t="shared" si="15"/>
        <v>0.99914548231664591</v>
      </c>
      <c r="T28" s="95">
        <f t="shared" si="16"/>
        <v>38.290157399999998</v>
      </c>
      <c r="U28" s="96">
        <f t="shared" si="17"/>
        <v>0.94918820820081351</v>
      </c>
      <c r="W28" s="50"/>
    </row>
    <row r="29" spans="1:23" x14ac:dyDescent="0.3">
      <c r="A29" s="18">
        <f t="shared" si="18"/>
        <v>21</v>
      </c>
      <c r="B29" s="74">
        <v>58015.39</v>
      </c>
      <c r="C29" s="75"/>
      <c r="D29" s="74">
        <f t="shared" si="0"/>
        <v>79643.527392000004</v>
      </c>
      <c r="E29" s="78">
        <f t="shared" si="1"/>
        <v>1974.3114730576924</v>
      </c>
      <c r="F29" s="74">
        <f t="shared" si="2"/>
        <v>6636.9606160000003</v>
      </c>
      <c r="G29" s="78">
        <f t="shared" si="3"/>
        <v>164.52595608814102</v>
      </c>
      <c r="H29" s="74">
        <f t="shared" si="4"/>
        <v>0</v>
      </c>
      <c r="I29" s="78">
        <f t="shared" si="5"/>
        <v>0</v>
      </c>
      <c r="J29" s="74">
        <f t="shared" si="6"/>
        <v>0</v>
      </c>
      <c r="K29" s="78">
        <f t="shared" si="7"/>
        <v>0</v>
      </c>
      <c r="L29" s="95">
        <f t="shared" si="8"/>
        <v>40.305428842105265</v>
      </c>
      <c r="M29" s="96">
        <f t="shared" si="9"/>
        <v>0.99914548231664591</v>
      </c>
      <c r="N29" s="95">
        <f t="shared" si="10"/>
        <v>20.152714421052632</v>
      </c>
      <c r="O29" s="96">
        <f t="shared" si="11"/>
        <v>0.49957274115832295</v>
      </c>
      <c r="P29" s="95">
        <f t="shared" si="12"/>
        <v>8.0610857684210533</v>
      </c>
      <c r="Q29" s="96">
        <f t="shared" si="13"/>
        <v>0.19982909646332919</v>
      </c>
      <c r="R29" s="25">
        <f t="shared" si="14"/>
        <v>40.305428842105265</v>
      </c>
      <c r="S29" s="25">
        <f t="shared" si="15"/>
        <v>0.99914548231664591</v>
      </c>
      <c r="T29" s="95">
        <f t="shared" si="16"/>
        <v>38.290157399999998</v>
      </c>
      <c r="U29" s="96">
        <f t="shared" si="17"/>
        <v>0.94918820820081351</v>
      </c>
      <c r="W29" s="50"/>
    </row>
    <row r="30" spans="1:23" x14ac:dyDescent="0.3">
      <c r="A30" s="18">
        <f t="shared" si="18"/>
        <v>22</v>
      </c>
      <c r="B30" s="74">
        <v>59645.91</v>
      </c>
      <c r="C30" s="75"/>
      <c r="D30" s="74">
        <f t="shared" si="0"/>
        <v>81881.90524800001</v>
      </c>
      <c r="E30" s="78">
        <f t="shared" si="1"/>
        <v>2029.7994107075131</v>
      </c>
      <c r="F30" s="74">
        <f t="shared" si="2"/>
        <v>6823.4921040000008</v>
      </c>
      <c r="G30" s="78">
        <f t="shared" si="3"/>
        <v>169.14995089229276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41.438211157894742</v>
      </c>
      <c r="M30" s="96">
        <f t="shared" si="9"/>
        <v>1.0272264224228305</v>
      </c>
      <c r="N30" s="95">
        <f t="shared" si="10"/>
        <v>20.719105578947371</v>
      </c>
      <c r="O30" s="96">
        <f t="shared" si="11"/>
        <v>0.51361321121141523</v>
      </c>
      <c r="P30" s="95">
        <f t="shared" si="12"/>
        <v>8.287642231578948</v>
      </c>
      <c r="Q30" s="96">
        <f t="shared" si="13"/>
        <v>0.20544528448456609</v>
      </c>
      <c r="R30" s="25">
        <f t="shared" si="14"/>
        <v>41.438211157894742</v>
      </c>
      <c r="S30" s="25">
        <f t="shared" si="15"/>
        <v>1.0272264224228305</v>
      </c>
      <c r="T30" s="95">
        <f t="shared" si="16"/>
        <v>39.366300600000002</v>
      </c>
      <c r="U30" s="96">
        <f t="shared" si="17"/>
        <v>0.97586510130168891</v>
      </c>
      <c r="W30" s="50"/>
    </row>
    <row r="31" spans="1:23" x14ac:dyDescent="0.3">
      <c r="A31" s="18">
        <f t="shared" si="18"/>
        <v>23</v>
      </c>
      <c r="B31" s="74">
        <v>59645.91</v>
      </c>
      <c r="C31" s="75"/>
      <c r="D31" s="74">
        <f t="shared" si="0"/>
        <v>81881.90524800001</v>
      </c>
      <c r="E31" s="78">
        <f t="shared" si="1"/>
        <v>2029.7994107075131</v>
      </c>
      <c r="F31" s="74">
        <f t="shared" si="2"/>
        <v>6823.4921040000008</v>
      </c>
      <c r="G31" s="78">
        <f t="shared" si="3"/>
        <v>169.14995089229276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41.438211157894742</v>
      </c>
      <c r="M31" s="96">
        <f t="shared" si="9"/>
        <v>1.0272264224228305</v>
      </c>
      <c r="N31" s="95">
        <f t="shared" si="10"/>
        <v>20.719105578947371</v>
      </c>
      <c r="O31" s="96">
        <f t="shared" si="11"/>
        <v>0.51361321121141523</v>
      </c>
      <c r="P31" s="95">
        <f t="shared" si="12"/>
        <v>8.287642231578948</v>
      </c>
      <c r="Q31" s="96">
        <f t="shared" si="13"/>
        <v>0.20544528448456609</v>
      </c>
      <c r="R31" s="25">
        <f t="shared" si="14"/>
        <v>41.438211157894742</v>
      </c>
      <c r="S31" s="25">
        <f t="shared" si="15"/>
        <v>1.0272264224228305</v>
      </c>
      <c r="T31" s="95">
        <f t="shared" si="16"/>
        <v>39.366300600000002</v>
      </c>
      <c r="U31" s="96">
        <f t="shared" si="17"/>
        <v>0.97586510130168891</v>
      </c>
      <c r="W31" s="50"/>
    </row>
    <row r="32" spans="1:23" x14ac:dyDescent="0.3">
      <c r="A32" s="18">
        <f t="shared" si="18"/>
        <v>24</v>
      </c>
      <c r="B32" s="74">
        <v>59645.91</v>
      </c>
      <c r="C32" s="75"/>
      <c r="D32" s="74">
        <f t="shared" si="0"/>
        <v>81881.90524800001</v>
      </c>
      <c r="E32" s="78">
        <f t="shared" si="1"/>
        <v>2029.7994107075131</v>
      </c>
      <c r="F32" s="74">
        <f t="shared" si="2"/>
        <v>6823.4921040000008</v>
      </c>
      <c r="G32" s="78">
        <f t="shared" si="3"/>
        <v>169.14995089229276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41.438211157894742</v>
      </c>
      <c r="M32" s="96">
        <f t="shared" si="9"/>
        <v>1.0272264224228305</v>
      </c>
      <c r="N32" s="95">
        <f t="shared" si="10"/>
        <v>20.719105578947371</v>
      </c>
      <c r="O32" s="96">
        <f t="shared" si="11"/>
        <v>0.51361321121141523</v>
      </c>
      <c r="P32" s="95">
        <f t="shared" si="12"/>
        <v>8.287642231578948</v>
      </c>
      <c r="Q32" s="96">
        <f t="shared" si="13"/>
        <v>0.20544528448456609</v>
      </c>
      <c r="R32" s="25">
        <f t="shared" si="14"/>
        <v>41.438211157894742</v>
      </c>
      <c r="S32" s="25">
        <f t="shared" si="15"/>
        <v>1.0272264224228305</v>
      </c>
      <c r="T32" s="95">
        <f t="shared" si="16"/>
        <v>39.366300600000002</v>
      </c>
      <c r="U32" s="96">
        <f t="shared" si="17"/>
        <v>0.97586510130168891</v>
      </c>
      <c r="W32" s="50"/>
    </row>
    <row r="33" spans="1:23" x14ac:dyDescent="0.3">
      <c r="A33" s="18">
        <f t="shared" si="18"/>
        <v>25</v>
      </c>
      <c r="B33" s="74">
        <v>59645.91</v>
      </c>
      <c r="C33" s="75"/>
      <c r="D33" s="74">
        <f t="shared" si="0"/>
        <v>81881.90524800001</v>
      </c>
      <c r="E33" s="78">
        <f t="shared" si="1"/>
        <v>2029.7994107075131</v>
      </c>
      <c r="F33" s="74">
        <f t="shared" si="2"/>
        <v>6823.4921040000008</v>
      </c>
      <c r="G33" s="78">
        <f t="shared" si="3"/>
        <v>169.14995089229276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41.438211157894742</v>
      </c>
      <c r="M33" s="96">
        <f t="shared" si="9"/>
        <v>1.0272264224228305</v>
      </c>
      <c r="N33" s="95">
        <f t="shared" si="10"/>
        <v>20.719105578947371</v>
      </c>
      <c r="O33" s="96">
        <f t="shared" si="11"/>
        <v>0.51361321121141523</v>
      </c>
      <c r="P33" s="95">
        <f t="shared" si="12"/>
        <v>8.287642231578948</v>
      </c>
      <c r="Q33" s="96">
        <f t="shared" si="13"/>
        <v>0.20544528448456609</v>
      </c>
      <c r="R33" s="25">
        <f t="shared" si="14"/>
        <v>41.438211157894742</v>
      </c>
      <c r="S33" s="25">
        <f t="shared" si="15"/>
        <v>1.0272264224228305</v>
      </c>
      <c r="T33" s="95">
        <f t="shared" si="16"/>
        <v>39.366300600000002</v>
      </c>
      <c r="U33" s="96">
        <f t="shared" si="17"/>
        <v>0.97586510130168891</v>
      </c>
      <c r="W33" s="50"/>
    </row>
    <row r="34" spans="1:23" x14ac:dyDescent="0.3">
      <c r="A34" s="18">
        <f t="shared" si="18"/>
        <v>26</v>
      </c>
      <c r="B34" s="74">
        <v>59645.91</v>
      </c>
      <c r="C34" s="75"/>
      <c r="D34" s="74">
        <f t="shared" si="0"/>
        <v>81881.90524800001</v>
      </c>
      <c r="E34" s="78">
        <f t="shared" si="1"/>
        <v>2029.7994107075131</v>
      </c>
      <c r="F34" s="74">
        <f t="shared" si="2"/>
        <v>6823.4921040000008</v>
      </c>
      <c r="G34" s="78">
        <f t="shared" si="3"/>
        <v>169.14995089229276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41.438211157894742</v>
      </c>
      <c r="M34" s="96">
        <f t="shared" si="9"/>
        <v>1.0272264224228305</v>
      </c>
      <c r="N34" s="95">
        <f t="shared" si="10"/>
        <v>20.719105578947371</v>
      </c>
      <c r="O34" s="96">
        <f t="shared" si="11"/>
        <v>0.51361321121141523</v>
      </c>
      <c r="P34" s="95">
        <f t="shared" si="12"/>
        <v>8.287642231578948</v>
      </c>
      <c r="Q34" s="96">
        <f t="shared" si="13"/>
        <v>0.20544528448456609</v>
      </c>
      <c r="R34" s="25">
        <f t="shared" si="14"/>
        <v>41.438211157894742</v>
      </c>
      <c r="S34" s="25">
        <f t="shared" si="15"/>
        <v>1.0272264224228305</v>
      </c>
      <c r="T34" s="95">
        <f t="shared" si="16"/>
        <v>39.366300600000002</v>
      </c>
      <c r="U34" s="96">
        <f t="shared" si="17"/>
        <v>0.97586510130168891</v>
      </c>
      <c r="W34" s="50"/>
    </row>
    <row r="35" spans="1:23" x14ac:dyDescent="0.3">
      <c r="A35" s="18">
        <f t="shared" si="18"/>
        <v>27</v>
      </c>
      <c r="B35" s="74">
        <v>59645.91</v>
      </c>
      <c r="C35" s="75"/>
      <c r="D35" s="74">
        <f t="shared" si="0"/>
        <v>81881.90524800001</v>
      </c>
      <c r="E35" s="78">
        <f t="shared" si="1"/>
        <v>2029.7994107075131</v>
      </c>
      <c r="F35" s="74">
        <f t="shared" si="2"/>
        <v>6823.4921040000008</v>
      </c>
      <c r="G35" s="78">
        <f t="shared" si="3"/>
        <v>169.14995089229276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41.438211157894742</v>
      </c>
      <c r="M35" s="96">
        <f t="shared" si="9"/>
        <v>1.0272264224228305</v>
      </c>
      <c r="N35" s="95">
        <f t="shared" si="10"/>
        <v>20.719105578947371</v>
      </c>
      <c r="O35" s="96">
        <f t="shared" si="11"/>
        <v>0.51361321121141523</v>
      </c>
      <c r="P35" s="95">
        <f t="shared" si="12"/>
        <v>8.287642231578948</v>
      </c>
      <c r="Q35" s="96">
        <f t="shared" si="13"/>
        <v>0.20544528448456609</v>
      </c>
      <c r="R35" s="25">
        <f t="shared" si="14"/>
        <v>41.438211157894742</v>
      </c>
      <c r="S35" s="25">
        <f t="shared" si="15"/>
        <v>1.0272264224228305</v>
      </c>
      <c r="T35" s="95">
        <f t="shared" si="16"/>
        <v>39.366300600000002</v>
      </c>
      <c r="U35" s="96">
        <f t="shared" si="17"/>
        <v>0.97586510130168891</v>
      </c>
      <c r="W35" s="50"/>
    </row>
    <row r="36" spans="1:23" x14ac:dyDescent="0.3">
      <c r="A36" s="26"/>
      <c r="B36" s="76"/>
      <c r="C36" s="77"/>
      <c r="D36" s="76"/>
      <c r="E36" s="77"/>
      <c r="F36" s="76"/>
      <c r="G36" s="77"/>
      <c r="H36" s="76"/>
      <c r="I36" s="77"/>
      <c r="J36" s="76"/>
      <c r="K36" s="77"/>
      <c r="L36" s="76"/>
      <c r="M36" s="77"/>
      <c r="N36" s="76"/>
      <c r="O36" s="77"/>
      <c r="P36" s="76"/>
      <c r="Q36" s="77"/>
      <c r="R36" s="26"/>
      <c r="S36" s="26"/>
      <c r="T36" s="76"/>
      <c r="U36" s="77"/>
    </row>
  </sheetData>
  <dataConsolidate/>
  <mergeCells count="286">
    <mergeCell ref="T36:U36"/>
    <mergeCell ref="T29:U29"/>
    <mergeCell ref="T30:U30"/>
    <mergeCell ref="T31:U31"/>
    <mergeCell ref="T32:U32"/>
    <mergeCell ref="T23:U23"/>
    <mergeCell ref="T24:U24"/>
    <mergeCell ref="T14:U14"/>
    <mergeCell ref="T15:U15"/>
    <mergeCell ref="T16:U16"/>
    <mergeCell ref="T17:U17"/>
    <mergeCell ref="T18:U18"/>
    <mergeCell ref="T19:U19"/>
    <mergeCell ref="T33:U33"/>
    <mergeCell ref="T34:U34"/>
    <mergeCell ref="T35:U35"/>
    <mergeCell ref="T25:U25"/>
    <mergeCell ref="T26:U26"/>
    <mergeCell ref="T27:U27"/>
    <mergeCell ref="T28:U28"/>
    <mergeCell ref="T20:U20"/>
    <mergeCell ref="T21:U21"/>
    <mergeCell ref="T22:U22"/>
    <mergeCell ref="T8:U8"/>
    <mergeCell ref="T9:U9"/>
    <mergeCell ref="T10:U10"/>
    <mergeCell ref="T11:U11"/>
    <mergeCell ref="T12:U12"/>
    <mergeCell ref="T13:U13"/>
    <mergeCell ref="P27:Q27"/>
    <mergeCell ref="P28:Q28"/>
    <mergeCell ref="P29:Q29"/>
    <mergeCell ref="P21:Q21"/>
    <mergeCell ref="P22:Q22"/>
    <mergeCell ref="P23:Q23"/>
    <mergeCell ref="P24:Q24"/>
    <mergeCell ref="P25:Q25"/>
    <mergeCell ref="P26:Q26"/>
    <mergeCell ref="P15:Q15"/>
    <mergeCell ref="P16:Q16"/>
    <mergeCell ref="N36:O36"/>
    <mergeCell ref="P8:Q8"/>
    <mergeCell ref="P9:Q9"/>
    <mergeCell ref="P10:Q10"/>
    <mergeCell ref="P11:Q11"/>
    <mergeCell ref="P12:Q12"/>
    <mergeCell ref="P13:Q13"/>
    <mergeCell ref="P14:Q14"/>
    <mergeCell ref="N28:O28"/>
    <mergeCell ref="N29:O29"/>
    <mergeCell ref="N30:O30"/>
    <mergeCell ref="N31:O31"/>
    <mergeCell ref="N32:O32"/>
    <mergeCell ref="N33:O33"/>
    <mergeCell ref="N22:O22"/>
    <mergeCell ref="N23:O23"/>
    <mergeCell ref="N24:O24"/>
    <mergeCell ref="N25:O25"/>
    <mergeCell ref="P33:Q33"/>
    <mergeCell ref="P34:Q34"/>
    <mergeCell ref="P35:Q35"/>
    <mergeCell ref="P36:Q36"/>
    <mergeCell ref="P30:Q30"/>
    <mergeCell ref="P31:Q31"/>
    <mergeCell ref="L35:M35"/>
    <mergeCell ref="L20:M20"/>
    <mergeCell ref="L21:M21"/>
    <mergeCell ref="L22:M22"/>
    <mergeCell ref="P17:Q17"/>
    <mergeCell ref="P18:Q18"/>
    <mergeCell ref="P19:Q19"/>
    <mergeCell ref="P20:Q20"/>
    <mergeCell ref="N34:O34"/>
    <mergeCell ref="N35:O35"/>
    <mergeCell ref="P32:Q32"/>
    <mergeCell ref="L18:M18"/>
    <mergeCell ref="L19:M19"/>
    <mergeCell ref="N26:O26"/>
    <mergeCell ref="N27:O27"/>
    <mergeCell ref="L33:M33"/>
    <mergeCell ref="L34:M34"/>
    <mergeCell ref="N16:O16"/>
    <mergeCell ref="N17:O17"/>
    <mergeCell ref="N18:O18"/>
    <mergeCell ref="N19:O19"/>
    <mergeCell ref="N20:O20"/>
    <mergeCell ref="N21:O21"/>
    <mergeCell ref="L30:M30"/>
    <mergeCell ref="L31:M31"/>
    <mergeCell ref="L32:M32"/>
    <mergeCell ref="L23:M23"/>
    <mergeCell ref="L24:M24"/>
    <mergeCell ref="L25:M25"/>
    <mergeCell ref="L26:M26"/>
    <mergeCell ref="L27:M27"/>
    <mergeCell ref="L28:M28"/>
    <mergeCell ref="J34:K34"/>
    <mergeCell ref="J35:K35"/>
    <mergeCell ref="J36:K36"/>
    <mergeCell ref="L8:M8"/>
    <mergeCell ref="L11:M11"/>
    <mergeCell ref="L12:M12"/>
    <mergeCell ref="L13:M13"/>
    <mergeCell ref="L14:M14"/>
    <mergeCell ref="L15:M15"/>
    <mergeCell ref="L16:M16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L36:M36"/>
    <mergeCell ref="L29:M29"/>
    <mergeCell ref="H35:I35"/>
    <mergeCell ref="H36:I36"/>
    <mergeCell ref="J14:K14"/>
    <mergeCell ref="J15:K15"/>
    <mergeCell ref="J16:K16"/>
    <mergeCell ref="J17:K17"/>
    <mergeCell ref="J18:K18"/>
    <mergeCell ref="J19:K19"/>
    <mergeCell ref="J20:K20"/>
    <mergeCell ref="J21:K21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F16:G16"/>
    <mergeCell ref="H19:I19"/>
    <mergeCell ref="H20:I20"/>
    <mergeCell ref="H21:I21"/>
    <mergeCell ref="H22:I22"/>
    <mergeCell ref="T7:U7"/>
    <mergeCell ref="H14:I14"/>
    <mergeCell ref="H15:I15"/>
    <mergeCell ref="H16:I16"/>
    <mergeCell ref="J8:K8"/>
    <mergeCell ref="J9:K9"/>
    <mergeCell ref="J10:K10"/>
    <mergeCell ref="J11:K11"/>
    <mergeCell ref="J12:K12"/>
    <mergeCell ref="J13:K13"/>
    <mergeCell ref="N8:O8"/>
    <mergeCell ref="N9:O9"/>
    <mergeCell ref="N10:O10"/>
    <mergeCell ref="N11:O11"/>
    <mergeCell ref="N12:O12"/>
    <mergeCell ref="N13:O13"/>
    <mergeCell ref="N14:O14"/>
    <mergeCell ref="N15:O15"/>
    <mergeCell ref="L17:M17"/>
    <mergeCell ref="L9:M9"/>
    <mergeCell ref="F33:G33"/>
    <mergeCell ref="F34:G34"/>
    <mergeCell ref="F35:G35"/>
    <mergeCell ref="F36:G36"/>
    <mergeCell ref="F7:G7"/>
    <mergeCell ref="H7:I7"/>
    <mergeCell ref="H8:I8"/>
    <mergeCell ref="H9:I9"/>
    <mergeCell ref="H10:I10"/>
    <mergeCell ref="H11:I11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T5:U5"/>
    <mergeCell ref="H4:I4"/>
    <mergeCell ref="J4:K4"/>
    <mergeCell ref="J5:K5"/>
    <mergeCell ref="L5:Q5"/>
    <mergeCell ref="J6:K6"/>
    <mergeCell ref="L7:M7"/>
    <mergeCell ref="N7:O7"/>
    <mergeCell ref="D29:E29"/>
    <mergeCell ref="D17:E17"/>
    <mergeCell ref="D18:E18"/>
    <mergeCell ref="F17:G17"/>
    <mergeCell ref="F18:G18"/>
    <mergeCell ref="F19:G19"/>
    <mergeCell ref="F20:G20"/>
    <mergeCell ref="P7:Q7"/>
    <mergeCell ref="J7:K7"/>
    <mergeCell ref="F11:G11"/>
    <mergeCell ref="F12:G12"/>
    <mergeCell ref="F13:G13"/>
    <mergeCell ref="F14:G14"/>
    <mergeCell ref="H12:I12"/>
    <mergeCell ref="H13:I13"/>
    <mergeCell ref="L10:M10"/>
    <mergeCell ref="D22:E22"/>
    <mergeCell ref="B36:C3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B26:C26"/>
    <mergeCell ref="B27:C27"/>
    <mergeCell ref="B20:C20"/>
    <mergeCell ref="B21:C21"/>
    <mergeCell ref="B22:C22"/>
    <mergeCell ref="B23:C23"/>
    <mergeCell ref="B24:C24"/>
    <mergeCell ref="B13:C13"/>
    <mergeCell ref="B14:C14"/>
    <mergeCell ref="B15:C15"/>
    <mergeCell ref="D35:E35"/>
    <mergeCell ref="D36:E36"/>
    <mergeCell ref="D30:E30"/>
    <mergeCell ref="B35:C35"/>
    <mergeCell ref="B28:C28"/>
    <mergeCell ref="B29:C29"/>
    <mergeCell ref="B30:C30"/>
    <mergeCell ref="B31:C31"/>
    <mergeCell ref="B32:C32"/>
    <mergeCell ref="B10:C10"/>
    <mergeCell ref="F8:G8"/>
    <mergeCell ref="F9:G9"/>
    <mergeCell ref="F10:G10"/>
    <mergeCell ref="B8:C8"/>
    <mergeCell ref="B9:C9"/>
    <mergeCell ref="B16:C16"/>
    <mergeCell ref="B11:C11"/>
    <mergeCell ref="B25:C25"/>
    <mergeCell ref="B12:C12"/>
    <mergeCell ref="B17:C17"/>
    <mergeCell ref="B18:C18"/>
    <mergeCell ref="B19:C19"/>
    <mergeCell ref="B33:C33"/>
    <mergeCell ref="B34:C34"/>
    <mergeCell ref="D19:E19"/>
    <mergeCell ref="D20:E20"/>
    <mergeCell ref="D21:E21"/>
    <mergeCell ref="L4:Q4"/>
    <mergeCell ref="B4:E4"/>
    <mergeCell ref="B6:C6"/>
    <mergeCell ref="P6:Q6"/>
    <mergeCell ref="F5:G5"/>
    <mergeCell ref="H5:I5"/>
    <mergeCell ref="D7:E7"/>
    <mergeCell ref="B5:C5"/>
    <mergeCell ref="D5:E5"/>
    <mergeCell ref="D6:E6"/>
    <mergeCell ref="B7:C7"/>
    <mergeCell ref="H6:I6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75" zoomScaleNormal="75" workbookViewId="0">
      <selection activeCell="F24" sqref="F24:G24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11" style="1" bestFit="1" customWidth="1"/>
    <col min="24" max="16384" width="8.85546875" style="1"/>
  </cols>
  <sheetData>
    <row r="1" spans="1:23" ht="16.5" x14ac:dyDescent="0.3">
      <c r="A1" s="5" t="s">
        <v>61</v>
      </c>
      <c r="B1" s="5" t="s">
        <v>1</v>
      </c>
      <c r="C1" s="5"/>
      <c r="D1" s="5"/>
      <c r="E1" s="9"/>
      <c r="F1" s="48" t="s">
        <v>127</v>
      </c>
      <c r="G1" s="5"/>
      <c r="H1" s="5"/>
      <c r="N1" s="47" t="str">
        <f>Voorblad!G24</f>
        <v>1 april 2020</v>
      </c>
      <c r="Q1" s="8" t="s">
        <v>99</v>
      </c>
    </row>
    <row r="2" spans="1:23" ht="16.5" x14ac:dyDescent="0.3">
      <c r="A2" s="5"/>
      <c r="B2" s="5"/>
      <c r="C2" s="5"/>
      <c r="D2" s="5"/>
      <c r="E2" s="9"/>
      <c r="F2" s="5"/>
      <c r="G2" s="5"/>
      <c r="H2" s="5"/>
      <c r="Q2" s="8"/>
    </row>
    <row r="3" spans="1:23" ht="16.5" x14ac:dyDescent="0.3">
      <c r="A3" s="5"/>
      <c r="B3" s="5"/>
      <c r="C3" s="5"/>
      <c r="D3" s="5"/>
      <c r="E3" s="9"/>
      <c r="F3" s="2" t="s">
        <v>184</v>
      </c>
      <c r="G3" s="2"/>
      <c r="H3" s="2"/>
      <c r="I3" s="2"/>
      <c r="J3" s="2"/>
      <c r="K3" s="2"/>
      <c r="Q3" s="8"/>
    </row>
    <row r="4" spans="1:23" x14ac:dyDescent="0.3">
      <c r="A4" s="8"/>
      <c r="T4" s="1" t="s">
        <v>6</v>
      </c>
      <c r="U4" s="13">
        <f>Voorblad!D2</f>
        <v>1.3728</v>
      </c>
    </row>
    <row r="5" spans="1:23" ht="17.25" x14ac:dyDescent="0.35">
      <c r="A5" s="5"/>
      <c r="B5" s="5"/>
      <c r="C5" s="5"/>
      <c r="D5" s="5"/>
      <c r="E5" s="10"/>
      <c r="F5" s="11"/>
      <c r="G5" s="5"/>
      <c r="H5" s="5"/>
      <c r="Q5" s="8"/>
      <c r="U5" s="13"/>
    </row>
    <row r="6" spans="1:23" x14ac:dyDescent="0.3">
      <c r="A6" s="14"/>
      <c r="B6" s="83" t="s">
        <v>7</v>
      </c>
      <c r="C6" s="91"/>
      <c r="D6" s="91"/>
      <c r="E6" s="84"/>
      <c r="F6" s="15" t="s">
        <v>8</v>
      </c>
      <c r="G6" s="16"/>
      <c r="H6" s="83" t="s">
        <v>9</v>
      </c>
      <c r="I6" s="86"/>
      <c r="J6" s="83" t="s">
        <v>10</v>
      </c>
      <c r="K6" s="84"/>
      <c r="L6" s="83" t="s">
        <v>11</v>
      </c>
      <c r="M6" s="91"/>
      <c r="N6" s="91"/>
      <c r="O6" s="91"/>
      <c r="P6" s="91"/>
      <c r="Q6" s="84"/>
      <c r="R6" s="17" t="s">
        <v>12</v>
      </c>
      <c r="S6" s="17"/>
      <c r="T6" s="17"/>
      <c r="U6" s="16"/>
    </row>
    <row r="7" spans="1:23" x14ac:dyDescent="0.3">
      <c r="A7" s="18"/>
      <c r="B7" s="79">
        <v>1</v>
      </c>
      <c r="C7" s="80"/>
      <c r="D7" s="79"/>
      <c r="E7" s="80"/>
      <c r="F7" s="79"/>
      <c r="G7" s="80"/>
      <c r="H7" s="79"/>
      <c r="I7" s="80"/>
      <c r="J7" s="87" t="s">
        <v>13</v>
      </c>
      <c r="K7" s="80"/>
      <c r="L7" s="87" t="s">
        <v>14</v>
      </c>
      <c r="M7" s="88"/>
      <c r="N7" s="88"/>
      <c r="O7" s="88"/>
      <c r="P7" s="88"/>
      <c r="Q7" s="80"/>
      <c r="R7" s="19"/>
      <c r="S7" s="19"/>
      <c r="T7" s="85" t="s">
        <v>15</v>
      </c>
      <c r="U7" s="80"/>
    </row>
    <row r="8" spans="1:23" x14ac:dyDescent="0.3">
      <c r="A8" s="18"/>
      <c r="B8" s="92" t="s">
        <v>16</v>
      </c>
      <c r="C8" s="93"/>
      <c r="D8" s="81" t="str">
        <f>Voorblad!G24</f>
        <v>1 april 2020</v>
      </c>
      <c r="E8" s="82"/>
      <c r="F8" s="20" t="str">
        <f>D8</f>
        <v>1 april 2020</v>
      </c>
      <c r="G8" s="21"/>
      <c r="H8" s="89"/>
      <c r="I8" s="82"/>
      <c r="J8" s="89"/>
      <c r="K8" s="82"/>
      <c r="L8" s="22">
        <v>1</v>
      </c>
      <c r="M8" s="19"/>
      <c r="N8" s="23">
        <v>0.5</v>
      </c>
      <c r="O8" s="19"/>
      <c r="P8" s="94">
        <v>0.2</v>
      </c>
      <c r="Q8" s="93"/>
      <c r="R8" s="19" t="s">
        <v>9</v>
      </c>
      <c r="S8" s="19"/>
      <c r="T8" s="19"/>
      <c r="U8" s="24"/>
    </row>
    <row r="9" spans="1:23" x14ac:dyDescent="0.3">
      <c r="A9" s="18"/>
      <c r="B9" s="83"/>
      <c r="C9" s="84"/>
      <c r="D9" s="90"/>
      <c r="E9" s="86"/>
      <c r="F9" s="90"/>
      <c r="G9" s="86"/>
      <c r="H9" s="90"/>
      <c r="I9" s="86"/>
      <c r="J9" s="90"/>
      <c r="K9" s="86"/>
      <c r="L9" s="90"/>
      <c r="M9" s="86"/>
      <c r="N9" s="90"/>
      <c r="O9" s="86"/>
      <c r="P9" s="90"/>
      <c r="Q9" s="86"/>
      <c r="R9" s="14"/>
      <c r="S9" s="14"/>
      <c r="T9" s="90"/>
      <c r="U9" s="86"/>
    </row>
    <row r="10" spans="1:23" x14ac:dyDescent="0.3">
      <c r="A10" s="18">
        <v>0</v>
      </c>
      <c r="B10" s="74">
        <v>17110.62</v>
      </c>
      <c r="C10" s="75"/>
      <c r="D10" s="74">
        <f t="shared" ref="D10:D37" si="0">B10*$U$4</f>
        <v>23489.459135999998</v>
      </c>
      <c r="E10" s="78">
        <f t="shared" ref="E10:E37" si="1">D10/40.3399</f>
        <v>582.28848202400104</v>
      </c>
      <c r="F10" s="74">
        <f t="shared" ref="F10:F37" si="2">B10/12*$U$4</f>
        <v>1957.4549280000001</v>
      </c>
      <c r="G10" s="78">
        <f t="shared" ref="G10:G37" si="3">F10/40.3399</f>
        <v>48.524040168666758</v>
      </c>
      <c r="H10" s="74">
        <f t="shared" ref="H10:H37" si="4">((B10&lt;19968.2)*913.03+(B10&gt;19968.2)*(B10&lt;20424.71)*(20424.71-B10+456.51)+(B10&gt;20424.71)*(B10&lt;22659.62)*456.51+(B10&gt;22659.62)*(B10&lt;23116.13)*(23116.13-B10))/12*$U$4</f>
        <v>104.450632</v>
      </c>
      <c r="I10" s="78">
        <f t="shared" ref="I10:I37" si="5">H10/40.3399</f>
        <v>2.5892635331272511</v>
      </c>
      <c r="J10" s="74">
        <f t="shared" ref="J10:J37" si="6">((B10&lt;19968.2)*456.51+(B10&gt;19968.2)*(B10&lt;20196.46)*(20196.46-B10+228.26)+(B10&gt;20196.46)*(B10&lt;22659.62)*228.26+(B10&gt;22659.62)*(B10&lt;22887.88)*(22887.88-B10))/12*$U$4</f>
        <v>52.224743999999994</v>
      </c>
      <c r="K10" s="78">
        <f t="shared" ref="K10:K37" si="7">J10/40.3399</f>
        <v>1.2946175870540084</v>
      </c>
      <c r="L10" s="95">
        <f t="shared" ref="L10:L37" si="8">D10/1976</f>
        <v>11.887378105263156</v>
      </c>
      <c r="M10" s="96">
        <f t="shared" ref="M10:M37" si="9">L10/40.3399</f>
        <v>0.29468040588259159</v>
      </c>
      <c r="N10" s="95">
        <f t="shared" ref="N10:N37" si="10">L10/2</f>
        <v>5.9436890526315782</v>
      </c>
      <c r="O10" s="96">
        <f t="shared" ref="O10:O37" si="11">N10/40.3399</f>
        <v>0.14734020294129579</v>
      </c>
      <c r="P10" s="95">
        <f t="shared" ref="P10:P37" si="12">L10/5</f>
        <v>2.3774756210526311</v>
      </c>
      <c r="Q10" s="96">
        <f t="shared" ref="Q10:Q37" si="13">P10/40.3399</f>
        <v>5.8936081176518315E-2</v>
      </c>
      <c r="R10" s="25">
        <f t="shared" ref="R10:R37" si="14">(F10+H10)/1976*12</f>
        <v>12.521693684210526</v>
      </c>
      <c r="S10" s="25">
        <f t="shared" ref="S10:S37" si="15">R10/40.3399</f>
        <v>0.31040467835097574</v>
      </c>
      <c r="T10" s="95">
        <f t="shared" ref="T10:T37" si="16">D10/2080</f>
        <v>11.293009199999998</v>
      </c>
      <c r="U10" s="96">
        <f t="shared" ref="U10:U37" si="17">T10/40.3399</f>
        <v>0.27994638558846202</v>
      </c>
      <c r="W10" s="50"/>
    </row>
    <row r="11" spans="1:23" x14ac:dyDescent="0.3">
      <c r="A11" s="18">
        <f t="shared" ref="A11:A37" si="18">+A10+1</f>
        <v>1</v>
      </c>
      <c r="B11" s="74">
        <v>17440.61</v>
      </c>
      <c r="C11" s="75"/>
      <c r="D11" s="74">
        <f t="shared" si="0"/>
        <v>23942.469408000001</v>
      </c>
      <c r="E11" s="78">
        <f t="shared" si="1"/>
        <v>593.51831333245741</v>
      </c>
      <c r="F11" s="74">
        <f t="shared" si="2"/>
        <v>1995.205784</v>
      </c>
      <c r="G11" s="78">
        <f t="shared" si="3"/>
        <v>49.459859444371453</v>
      </c>
      <c r="H11" s="74">
        <f t="shared" si="4"/>
        <v>104.450632</v>
      </c>
      <c r="I11" s="78">
        <f t="shared" si="5"/>
        <v>2.5892635331272511</v>
      </c>
      <c r="J11" s="74">
        <f t="shared" si="6"/>
        <v>52.224743999999994</v>
      </c>
      <c r="K11" s="78">
        <f t="shared" si="7"/>
        <v>1.2946175870540084</v>
      </c>
      <c r="L11" s="95">
        <f t="shared" si="8"/>
        <v>12.116634315789474</v>
      </c>
      <c r="M11" s="96">
        <f t="shared" si="9"/>
        <v>0.30036351889294405</v>
      </c>
      <c r="N11" s="95">
        <f t="shared" si="10"/>
        <v>6.058317157894737</v>
      </c>
      <c r="O11" s="96">
        <f t="shared" si="11"/>
        <v>0.15018175944647202</v>
      </c>
      <c r="P11" s="95">
        <f t="shared" si="12"/>
        <v>2.4233268631578948</v>
      </c>
      <c r="Q11" s="96">
        <f t="shared" si="13"/>
        <v>6.007270377858881E-2</v>
      </c>
      <c r="R11" s="25">
        <f t="shared" si="14"/>
        <v>12.750949894736841</v>
      </c>
      <c r="S11" s="25">
        <f t="shared" si="15"/>
        <v>0.31608779136132814</v>
      </c>
      <c r="T11" s="95">
        <f t="shared" si="16"/>
        <v>11.5108026</v>
      </c>
      <c r="U11" s="96">
        <f t="shared" si="17"/>
        <v>0.28534534294829683</v>
      </c>
      <c r="W11" s="50"/>
    </row>
    <row r="12" spans="1:23" x14ac:dyDescent="0.3">
      <c r="A12" s="18">
        <f t="shared" si="18"/>
        <v>2</v>
      </c>
      <c r="B12" s="74">
        <v>17814.82</v>
      </c>
      <c r="C12" s="75"/>
      <c r="D12" s="74">
        <f t="shared" si="0"/>
        <v>24456.184895999999</v>
      </c>
      <c r="E12" s="78">
        <f t="shared" si="1"/>
        <v>606.25298763754984</v>
      </c>
      <c r="F12" s="74">
        <f t="shared" si="2"/>
        <v>2038.0154080000002</v>
      </c>
      <c r="G12" s="78">
        <f t="shared" si="3"/>
        <v>50.521082303129162</v>
      </c>
      <c r="H12" s="74">
        <f t="shared" si="4"/>
        <v>104.450632</v>
      </c>
      <c r="I12" s="78">
        <f t="shared" si="5"/>
        <v>2.5892635331272511</v>
      </c>
      <c r="J12" s="74">
        <f t="shared" si="6"/>
        <v>52.224743999999994</v>
      </c>
      <c r="K12" s="78">
        <f t="shared" si="7"/>
        <v>1.2946175870540084</v>
      </c>
      <c r="L12" s="95">
        <f t="shared" si="8"/>
        <v>12.376611789473683</v>
      </c>
      <c r="M12" s="96">
        <f t="shared" si="9"/>
        <v>0.30680819212426613</v>
      </c>
      <c r="N12" s="95">
        <f t="shared" si="10"/>
        <v>6.1883058947368417</v>
      </c>
      <c r="O12" s="96">
        <f t="shared" si="11"/>
        <v>0.15340409606213307</v>
      </c>
      <c r="P12" s="95">
        <f t="shared" si="12"/>
        <v>2.4753223578947368</v>
      </c>
      <c r="Q12" s="96">
        <f t="shared" si="13"/>
        <v>6.1361638424853225E-2</v>
      </c>
      <c r="R12" s="25">
        <f t="shared" si="14"/>
        <v>13.010927368421054</v>
      </c>
      <c r="S12" s="25">
        <f t="shared" si="15"/>
        <v>0.32253246459265034</v>
      </c>
      <c r="T12" s="95">
        <f t="shared" si="16"/>
        <v>11.7577812</v>
      </c>
      <c r="U12" s="96">
        <f t="shared" si="17"/>
        <v>0.29146778251805283</v>
      </c>
      <c r="W12" s="50"/>
    </row>
    <row r="13" spans="1:23" x14ac:dyDescent="0.3">
      <c r="A13" s="18">
        <f t="shared" si="18"/>
        <v>3</v>
      </c>
      <c r="B13" s="74">
        <v>18486.04</v>
      </c>
      <c r="C13" s="75"/>
      <c r="D13" s="74">
        <f t="shared" si="0"/>
        <v>25377.635712000003</v>
      </c>
      <c r="E13" s="78">
        <f t="shared" si="1"/>
        <v>629.09515670589178</v>
      </c>
      <c r="F13" s="74">
        <f t="shared" si="2"/>
        <v>2114.8029759999999</v>
      </c>
      <c r="G13" s="78">
        <f t="shared" si="3"/>
        <v>52.424596392157639</v>
      </c>
      <c r="H13" s="74">
        <f t="shared" si="4"/>
        <v>104.450632</v>
      </c>
      <c r="I13" s="78">
        <f t="shared" si="5"/>
        <v>2.5892635331272511</v>
      </c>
      <c r="J13" s="74">
        <f t="shared" si="6"/>
        <v>52.224743999999994</v>
      </c>
      <c r="K13" s="78">
        <f t="shared" si="7"/>
        <v>1.2946175870540084</v>
      </c>
      <c r="L13" s="95">
        <f t="shared" si="8"/>
        <v>12.842933052631581</v>
      </c>
      <c r="M13" s="96">
        <f t="shared" si="9"/>
        <v>0.31836799428435819</v>
      </c>
      <c r="N13" s="95">
        <f t="shared" si="10"/>
        <v>6.4214665263157906</v>
      </c>
      <c r="O13" s="96">
        <f t="shared" si="11"/>
        <v>0.1591839971421791</v>
      </c>
      <c r="P13" s="95">
        <f t="shared" si="12"/>
        <v>2.5685866105263164</v>
      </c>
      <c r="Q13" s="96">
        <f t="shared" si="13"/>
        <v>6.3673598856871641E-2</v>
      </c>
      <c r="R13" s="25">
        <f t="shared" si="14"/>
        <v>13.477248631578949</v>
      </c>
      <c r="S13" s="25">
        <f t="shared" si="15"/>
        <v>0.33409226675274228</v>
      </c>
      <c r="T13" s="95">
        <f t="shared" si="16"/>
        <v>12.200786400000002</v>
      </c>
      <c r="U13" s="96">
        <f t="shared" si="17"/>
        <v>0.30244959457014026</v>
      </c>
      <c r="W13" s="50"/>
    </row>
    <row r="14" spans="1:23" x14ac:dyDescent="0.3">
      <c r="A14" s="18">
        <f t="shared" si="18"/>
        <v>4</v>
      </c>
      <c r="B14" s="74">
        <v>19153.23</v>
      </c>
      <c r="C14" s="75"/>
      <c r="D14" s="74">
        <f t="shared" si="0"/>
        <v>26293.554144000002</v>
      </c>
      <c r="E14" s="78">
        <f t="shared" si="1"/>
        <v>651.80018155721757</v>
      </c>
      <c r="F14" s="74">
        <f t="shared" si="2"/>
        <v>2191.129512</v>
      </c>
      <c r="G14" s="78">
        <f t="shared" si="3"/>
        <v>54.316681796434793</v>
      </c>
      <c r="H14" s="74">
        <f t="shared" si="4"/>
        <v>104.450632</v>
      </c>
      <c r="I14" s="78">
        <f t="shared" si="5"/>
        <v>2.5892635331272511</v>
      </c>
      <c r="J14" s="74">
        <f t="shared" si="6"/>
        <v>52.224743999999994</v>
      </c>
      <c r="K14" s="78">
        <f t="shared" si="7"/>
        <v>1.2946175870540084</v>
      </c>
      <c r="L14" s="95">
        <f t="shared" si="8"/>
        <v>13.30645452631579</v>
      </c>
      <c r="M14" s="96">
        <f t="shared" si="9"/>
        <v>0.32985839147632467</v>
      </c>
      <c r="N14" s="95">
        <f t="shared" si="10"/>
        <v>6.6532272631578948</v>
      </c>
      <c r="O14" s="96">
        <f t="shared" si="11"/>
        <v>0.16492919573816234</v>
      </c>
      <c r="P14" s="95">
        <f t="shared" si="12"/>
        <v>2.6612909052631579</v>
      </c>
      <c r="Q14" s="96">
        <f t="shared" si="13"/>
        <v>6.5971678295264929E-2</v>
      </c>
      <c r="R14" s="25">
        <f t="shared" si="14"/>
        <v>13.940770105263159</v>
      </c>
      <c r="S14" s="25">
        <f t="shared" si="15"/>
        <v>0.34558266394470882</v>
      </c>
      <c r="T14" s="95">
        <f t="shared" si="16"/>
        <v>12.6411318</v>
      </c>
      <c r="U14" s="96">
        <f t="shared" si="17"/>
        <v>0.31336547190250846</v>
      </c>
      <c r="W14" s="50"/>
    </row>
    <row r="15" spans="1:23" x14ac:dyDescent="0.3">
      <c r="A15" s="18">
        <f t="shared" si="18"/>
        <v>5</v>
      </c>
      <c r="B15" s="74">
        <v>19157.259999999998</v>
      </c>
      <c r="C15" s="75"/>
      <c r="D15" s="74">
        <f t="shared" si="0"/>
        <v>26299.086528</v>
      </c>
      <c r="E15" s="78">
        <f t="shared" si="1"/>
        <v>651.9373257742335</v>
      </c>
      <c r="F15" s="74">
        <f t="shared" si="2"/>
        <v>2191.5905440000001</v>
      </c>
      <c r="G15" s="78">
        <f t="shared" si="3"/>
        <v>54.328110481186123</v>
      </c>
      <c r="H15" s="74">
        <f t="shared" si="4"/>
        <v>104.450632</v>
      </c>
      <c r="I15" s="78">
        <f t="shared" si="5"/>
        <v>2.5892635331272511</v>
      </c>
      <c r="J15" s="74">
        <f t="shared" si="6"/>
        <v>52.224743999999994</v>
      </c>
      <c r="K15" s="78">
        <f t="shared" si="7"/>
        <v>1.2946175870540084</v>
      </c>
      <c r="L15" s="95">
        <f t="shared" si="8"/>
        <v>13.309254315789474</v>
      </c>
      <c r="M15" s="96">
        <f t="shared" si="9"/>
        <v>0.32992779644445014</v>
      </c>
      <c r="N15" s="95">
        <f t="shared" si="10"/>
        <v>6.6546271578947369</v>
      </c>
      <c r="O15" s="96">
        <f t="shared" si="11"/>
        <v>0.16496389822222507</v>
      </c>
      <c r="P15" s="95">
        <f t="shared" si="12"/>
        <v>2.6618508631578948</v>
      </c>
      <c r="Q15" s="96">
        <f t="shared" si="13"/>
        <v>6.5985559288890022E-2</v>
      </c>
      <c r="R15" s="25">
        <f t="shared" si="14"/>
        <v>13.943569894736843</v>
      </c>
      <c r="S15" s="25">
        <f t="shared" si="15"/>
        <v>0.34565206891283429</v>
      </c>
      <c r="T15" s="95">
        <f t="shared" si="16"/>
        <v>12.6437916</v>
      </c>
      <c r="U15" s="96">
        <f t="shared" si="17"/>
        <v>0.31343140662222763</v>
      </c>
      <c r="W15" s="50"/>
    </row>
    <row r="16" spans="1:23" x14ac:dyDescent="0.3">
      <c r="A16" s="18">
        <f t="shared" si="18"/>
        <v>6</v>
      </c>
      <c r="B16" s="74">
        <v>20108.48</v>
      </c>
      <c r="C16" s="75"/>
      <c r="D16" s="74">
        <f t="shared" si="0"/>
        <v>27604.921343999998</v>
      </c>
      <c r="E16" s="78">
        <f t="shared" si="1"/>
        <v>684.30812530521882</v>
      </c>
      <c r="F16" s="74">
        <f t="shared" si="2"/>
        <v>2300.410112</v>
      </c>
      <c r="G16" s="78">
        <f t="shared" si="3"/>
        <v>57.025677108768242</v>
      </c>
      <c r="H16" s="74">
        <f t="shared" si="4"/>
        <v>88.401455999999953</v>
      </c>
      <c r="I16" s="78">
        <f t="shared" si="5"/>
        <v>2.1914148522926422</v>
      </c>
      <c r="J16" s="74">
        <f t="shared" si="6"/>
        <v>36.177855999999949</v>
      </c>
      <c r="K16" s="78">
        <f t="shared" si="7"/>
        <v>0.89682562425786749</v>
      </c>
      <c r="L16" s="95">
        <f t="shared" si="8"/>
        <v>13.970101894736841</v>
      </c>
      <c r="M16" s="96">
        <f t="shared" si="9"/>
        <v>0.34630978001276258</v>
      </c>
      <c r="N16" s="95">
        <f t="shared" si="10"/>
        <v>6.9850509473684204</v>
      </c>
      <c r="O16" s="96">
        <f t="shared" si="11"/>
        <v>0.17315489000638129</v>
      </c>
      <c r="P16" s="95">
        <f t="shared" si="12"/>
        <v>2.7940203789473683</v>
      </c>
      <c r="Q16" s="96">
        <f t="shared" si="13"/>
        <v>6.9261956002552513E-2</v>
      </c>
      <c r="R16" s="25">
        <f t="shared" si="14"/>
        <v>14.506952842105264</v>
      </c>
      <c r="S16" s="25">
        <f t="shared" si="15"/>
        <v>0.35961796737486368</v>
      </c>
      <c r="T16" s="95">
        <f t="shared" si="16"/>
        <v>13.271596799999999</v>
      </c>
      <c r="U16" s="96">
        <f t="shared" si="17"/>
        <v>0.32899429101212446</v>
      </c>
      <c r="W16" s="50"/>
    </row>
    <row r="17" spans="1:23" x14ac:dyDescent="0.3">
      <c r="A17" s="18">
        <f t="shared" si="18"/>
        <v>7</v>
      </c>
      <c r="B17" s="74">
        <v>20116.03</v>
      </c>
      <c r="C17" s="75"/>
      <c r="D17" s="74">
        <f t="shared" si="0"/>
        <v>27615.285983999998</v>
      </c>
      <c r="E17" s="78">
        <f t="shared" si="1"/>
        <v>684.56505801947947</v>
      </c>
      <c r="F17" s="74">
        <f t="shared" si="2"/>
        <v>2301.2738319999999</v>
      </c>
      <c r="G17" s="78">
        <f t="shared" si="3"/>
        <v>57.047088168289953</v>
      </c>
      <c r="H17" s="74">
        <f t="shared" si="4"/>
        <v>87.537736000000024</v>
      </c>
      <c r="I17" s="78">
        <f t="shared" si="5"/>
        <v>2.1700037927709297</v>
      </c>
      <c r="J17" s="74">
        <f t="shared" si="6"/>
        <v>35.314136000000033</v>
      </c>
      <c r="K17" s="78">
        <f t="shared" si="7"/>
        <v>0.87541456473615531</v>
      </c>
      <c r="L17" s="95">
        <f t="shared" si="8"/>
        <v>13.975347157894737</v>
      </c>
      <c r="M17" s="96">
        <f t="shared" si="9"/>
        <v>0.34643980669001995</v>
      </c>
      <c r="N17" s="95">
        <f t="shared" si="10"/>
        <v>6.9876735789473683</v>
      </c>
      <c r="O17" s="96">
        <f t="shared" si="11"/>
        <v>0.17321990334500997</v>
      </c>
      <c r="P17" s="95">
        <f t="shared" si="12"/>
        <v>2.7950694315789475</v>
      </c>
      <c r="Q17" s="96">
        <f t="shared" si="13"/>
        <v>6.9287961338003995E-2</v>
      </c>
      <c r="R17" s="25">
        <f t="shared" si="14"/>
        <v>14.506952842105264</v>
      </c>
      <c r="S17" s="25">
        <f t="shared" si="15"/>
        <v>0.35961796737486368</v>
      </c>
      <c r="T17" s="95">
        <f t="shared" si="16"/>
        <v>13.276579799999999</v>
      </c>
      <c r="U17" s="96">
        <f t="shared" si="17"/>
        <v>0.32911781635551896</v>
      </c>
      <c r="W17" s="50"/>
    </row>
    <row r="18" spans="1:23" x14ac:dyDescent="0.3">
      <c r="A18" s="18">
        <f t="shared" si="18"/>
        <v>8</v>
      </c>
      <c r="B18" s="74">
        <v>21066.97</v>
      </c>
      <c r="C18" s="75"/>
      <c r="D18" s="74">
        <f t="shared" si="0"/>
        <v>28920.736416000003</v>
      </c>
      <c r="E18" s="78">
        <f t="shared" si="1"/>
        <v>716.92632892000233</v>
      </c>
      <c r="F18" s="74">
        <f t="shared" si="2"/>
        <v>2410.0613680000001</v>
      </c>
      <c r="G18" s="78">
        <f t="shared" si="3"/>
        <v>59.743860743333528</v>
      </c>
      <c r="H18" s="74">
        <f t="shared" si="4"/>
        <v>52.224743999999994</v>
      </c>
      <c r="I18" s="78">
        <f t="shared" si="5"/>
        <v>1.2946175870540084</v>
      </c>
      <c r="J18" s="74">
        <f t="shared" si="6"/>
        <v>26.112943999999999</v>
      </c>
      <c r="K18" s="78">
        <f t="shared" si="7"/>
        <v>0.64732297303662123</v>
      </c>
      <c r="L18" s="95">
        <f t="shared" si="8"/>
        <v>14.636000210526317</v>
      </c>
      <c r="M18" s="96">
        <f t="shared" si="9"/>
        <v>0.36281696807692426</v>
      </c>
      <c r="N18" s="95">
        <f t="shared" si="10"/>
        <v>7.3180001052631587</v>
      </c>
      <c r="O18" s="96">
        <f t="shared" si="11"/>
        <v>0.18140848403846213</v>
      </c>
      <c r="P18" s="95">
        <f t="shared" si="12"/>
        <v>2.9272000421052633</v>
      </c>
      <c r="Q18" s="96">
        <f t="shared" si="13"/>
        <v>7.2563393615384844E-2</v>
      </c>
      <c r="R18" s="25">
        <f t="shared" si="14"/>
        <v>14.953154526315789</v>
      </c>
      <c r="S18" s="25">
        <f t="shared" si="15"/>
        <v>0.37067901820073396</v>
      </c>
      <c r="T18" s="95">
        <f t="shared" si="16"/>
        <v>13.904200200000002</v>
      </c>
      <c r="U18" s="96">
        <f t="shared" si="17"/>
        <v>0.34467611967307804</v>
      </c>
      <c r="W18" s="50"/>
    </row>
    <row r="19" spans="1:23" x14ac:dyDescent="0.3">
      <c r="A19" s="18">
        <f t="shared" si="18"/>
        <v>9</v>
      </c>
      <c r="B19" s="74">
        <v>21077.29</v>
      </c>
      <c r="C19" s="75"/>
      <c r="D19" s="74">
        <f t="shared" si="0"/>
        <v>28934.903712000003</v>
      </c>
      <c r="E19" s="78">
        <f t="shared" si="1"/>
        <v>717.27752701419695</v>
      </c>
      <c r="F19" s="74">
        <f t="shared" si="2"/>
        <v>2411.2419760000002</v>
      </c>
      <c r="G19" s="78">
        <f t="shared" si="3"/>
        <v>59.773127251183077</v>
      </c>
      <c r="H19" s="74">
        <f t="shared" si="4"/>
        <v>52.224743999999994</v>
      </c>
      <c r="I19" s="78">
        <f t="shared" si="5"/>
        <v>1.2946175870540084</v>
      </c>
      <c r="J19" s="74">
        <f t="shared" si="6"/>
        <v>26.112943999999999</v>
      </c>
      <c r="K19" s="78">
        <f t="shared" si="7"/>
        <v>0.64732297303662123</v>
      </c>
      <c r="L19" s="95">
        <f t="shared" si="8"/>
        <v>14.643169894736843</v>
      </c>
      <c r="M19" s="96">
        <f t="shared" si="9"/>
        <v>0.36299469990597011</v>
      </c>
      <c r="N19" s="95">
        <f t="shared" si="10"/>
        <v>7.3215849473684216</v>
      </c>
      <c r="O19" s="96">
        <f t="shared" si="11"/>
        <v>0.18149734995298505</v>
      </c>
      <c r="P19" s="95">
        <f t="shared" si="12"/>
        <v>2.9286339789473685</v>
      </c>
      <c r="Q19" s="96">
        <f t="shared" si="13"/>
        <v>7.2598939981194016E-2</v>
      </c>
      <c r="R19" s="25">
        <f t="shared" si="14"/>
        <v>14.960324210526318</v>
      </c>
      <c r="S19" s="25">
        <f t="shared" si="15"/>
        <v>0.37085675002977991</v>
      </c>
      <c r="T19" s="95">
        <f t="shared" si="16"/>
        <v>13.911011400000001</v>
      </c>
      <c r="U19" s="96">
        <f t="shared" si="17"/>
        <v>0.34484496491067163</v>
      </c>
      <c r="W19" s="50"/>
    </row>
    <row r="20" spans="1:23" x14ac:dyDescent="0.3">
      <c r="A20" s="18">
        <f t="shared" si="18"/>
        <v>10</v>
      </c>
      <c r="B20" s="74">
        <v>22028.23</v>
      </c>
      <c r="C20" s="75"/>
      <c r="D20" s="74">
        <f t="shared" si="0"/>
        <v>30240.354144000001</v>
      </c>
      <c r="E20" s="78">
        <f t="shared" si="1"/>
        <v>749.6387979147197</v>
      </c>
      <c r="F20" s="74">
        <f t="shared" si="2"/>
        <v>2520.0295120000001</v>
      </c>
      <c r="G20" s="78">
        <f t="shared" si="3"/>
        <v>62.469899826226637</v>
      </c>
      <c r="H20" s="74">
        <f t="shared" si="4"/>
        <v>52.224743999999994</v>
      </c>
      <c r="I20" s="78">
        <f t="shared" si="5"/>
        <v>1.2946175870540084</v>
      </c>
      <c r="J20" s="74">
        <f t="shared" si="6"/>
        <v>26.112943999999999</v>
      </c>
      <c r="K20" s="78">
        <f t="shared" si="7"/>
        <v>0.64732297303662123</v>
      </c>
      <c r="L20" s="95">
        <f t="shared" si="8"/>
        <v>15.303822947368422</v>
      </c>
      <c r="M20" s="96">
        <f t="shared" si="9"/>
        <v>0.37937186129287437</v>
      </c>
      <c r="N20" s="95">
        <f t="shared" si="10"/>
        <v>7.6519114736842111</v>
      </c>
      <c r="O20" s="96">
        <f t="shared" si="11"/>
        <v>0.18968593064643718</v>
      </c>
      <c r="P20" s="95">
        <f t="shared" si="12"/>
        <v>3.0607645894736843</v>
      </c>
      <c r="Q20" s="96">
        <f t="shared" si="13"/>
        <v>7.5874372258574865E-2</v>
      </c>
      <c r="R20" s="25">
        <f t="shared" si="14"/>
        <v>15.620977263157894</v>
      </c>
      <c r="S20" s="25">
        <f t="shared" si="15"/>
        <v>0.38723391141668406</v>
      </c>
      <c r="T20" s="95">
        <f t="shared" si="16"/>
        <v>14.538631800000001</v>
      </c>
      <c r="U20" s="96">
        <f t="shared" si="17"/>
        <v>0.36040326822823066</v>
      </c>
      <c r="W20" s="50"/>
    </row>
    <row r="21" spans="1:23" x14ac:dyDescent="0.3">
      <c r="A21" s="18">
        <f t="shared" si="18"/>
        <v>11</v>
      </c>
      <c r="B21" s="74">
        <v>22038.57</v>
      </c>
      <c r="C21" s="75"/>
      <c r="D21" s="74">
        <f t="shared" si="0"/>
        <v>30254.548896</v>
      </c>
      <c r="E21" s="78">
        <f t="shared" si="1"/>
        <v>749.99067662537584</v>
      </c>
      <c r="F21" s="74">
        <f t="shared" si="2"/>
        <v>2521.2124079999999</v>
      </c>
      <c r="G21" s="78">
        <f t="shared" si="3"/>
        <v>62.499223052114651</v>
      </c>
      <c r="H21" s="74">
        <f t="shared" si="4"/>
        <v>52.224743999999994</v>
      </c>
      <c r="I21" s="78">
        <f t="shared" si="5"/>
        <v>1.2946175870540084</v>
      </c>
      <c r="J21" s="74">
        <f t="shared" si="6"/>
        <v>26.112943999999999</v>
      </c>
      <c r="K21" s="78">
        <f t="shared" si="7"/>
        <v>0.64732297303662123</v>
      </c>
      <c r="L21" s="95">
        <f t="shared" si="8"/>
        <v>15.31100652631579</v>
      </c>
      <c r="M21" s="96">
        <f t="shared" si="9"/>
        <v>0.37954993756344935</v>
      </c>
      <c r="N21" s="95">
        <f t="shared" si="10"/>
        <v>7.655503263157895</v>
      </c>
      <c r="O21" s="96">
        <f t="shared" si="11"/>
        <v>0.18977496878172467</v>
      </c>
      <c r="P21" s="95">
        <f t="shared" si="12"/>
        <v>3.0622013052631578</v>
      </c>
      <c r="Q21" s="96">
        <f t="shared" si="13"/>
        <v>7.5909987512689861E-2</v>
      </c>
      <c r="R21" s="25">
        <f t="shared" si="14"/>
        <v>15.628160842105263</v>
      </c>
      <c r="S21" s="25">
        <f t="shared" si="15"/>
        <v>0.3874119876872591</v>
      </c>
      <c r="T21" s="95">
        <f t="shared" si="16"/>
        <v>14.5454562</v>
      </c>
      <c r="U21" s="96">
        <f t="shared" si="17"/>
        <v>0.36057244068527688</v>
      </c>
      <c r="W21" s="50"/>
    </row>
    <row r="22" spans="1:23" x14ac:dyDescent="0.3">
      <c r="A22" s="18">
        <f t="shared" si="18"/>
        <v>12</v>
      </c>
      <c r="B22" s="74">
        <v>22989.52</v>
      </c>
      <c r="C22" s="75"/>
      <c r="D22" s="74">
        <f t="shared" si="0"/>
        <v>31560.013056</v>
      </c>
      <c r="E22" s="78">
        <f t="shared" si="1"/>
        <v>782.35228783412947</v>
      </c>
      <c r="F22" s="74">
        <f t="shared" si="2"/>
        <v>2630.001088</v>
      </c>
      <c r="G22" s="78">
        <f t="shared" si="3"/>
        <v>65.196023986177451</v>
      </c>
      <c r="H22" s="74">
        <f t="shared" si="4"/>
        <v>14.484184000000067</v>
      </c>
      <c r="I22" s="78">
        <f t="shared" si="5"/>
        <v>0.35905354252241745</v>
      </c>
      <c r="J22" s="74">
        <f t="shared" si="6"/>
        <v>0</v>
      </c>
      <c r="K22" s="78">
        <f t="shared" si="7"/>
        <v>0</v>
      </c>
      <c r="L22" s="95">
        <f t="shared" si="8"/>
        <v>15.97166652631579</v>
      </c>
      <c r="M22" s="96">
        <f t="shared" si="9"/>
        <v>0.39592727117111814</v>
      </c>
      <c r="N22" s="95">
        <f t="shared" si="10"/>
        <v>7.985833263157895</v>
      </c>
      <c r="O22" s="96">
        <f t="shared" si="11"/>
        <v>0.19796363558555907</v>
      </c>
      <c r="P22" s="95">
        <f t="shared" si="12"/>
        <v>3.1943333052631582</v>
      </c>
      <c r="Q22" s="96">
        <f t="shared" si="13"/>
        <v>7.9185454234223643E-2</v>
      </c>
      <c r="R22" s="25">
        <f t="shared" si="14"/>
        <v>16.059627157894738</v>
      </c>
      <c r="S22" s="25">
        <f t="shared" si="15"/>
        <v>0.39810775827145672</v>
      </c>
      <c r="T22" s="95">
        <f t="shared" si="16"/>
        <v>15.173083200000001</v>
      </c>
      <c r="U22" s="96">
        <f t="shared" si="17"/>
        <v>0.37613090761256229</v>
      </c>
      <c r="W22" s="50"/>
    </row>
    <row r="23" spans="1:23" x14ac:dyDescent="0.3">
      <c r="A23" s="18">
        <f t="shared" si="18"/>
        <v>13</v>
      </c>
      <c r="B23" s="74">
        <v>22999.83</v>
      </c>
      <c r="C23" s="75"/>
      <c r="D23" s="74">
        <f t="shared" si="0"/>
        <v>31574.166624000001</v>
      </c>
      <c r="E23" s="78">
        <f t="shared" si="1"/>
        <v>782.70314562009332</v>
      </c>
      <c r="F23" s="74">
        <f t="shared" si="2"/>
        <v>2631.1805520000003</v>
      </c>
      <c r="G23" s="78">
        <f t="shared" si="3"/>
        <v>65.225262135007782</v>
      </c>
      <c r="H23" s="74">
        <f t="shared" si="4"/>
        <v>13.304719999999916</v>
      </c>
      <c r="I23" s="78">
        <f t="shared" si="5"/>
        <v>0.32981539369209928</v>
      </c>
      <c r="J23" s="74">
        <f t="shared" si="6"/>
        <v>0</v>
      </c>
      <c r="K23" s="78">
        <f t="shared" si="7"/>
        <v>0</v>
      </c>
      <c r="L23" s="95">
        <f t="shared" si="8"/>
        <v>15.978829263157895</v>
      </c>
      <c r="M23" s="96">
        <f t="shared" si="9"/>
        <v>0.3961048307793994</v>
      </c>
      <c r="N23" s="95">
        <f t="shared" si="10"/>
        <v>7.9894146315789474</v>
      </c>
      <c r="O23" s="96">
        <f t="shared" si="11"/>
        <v>0.1980524153896997</v>
      </c>
      <c r="P23" s="95">
        <f t="shared" si="12"/>
        <v>3.1957658526315789</v>
      </c>
      <c r="Q23" s="96">
        <f t="shared" si="13"/>
        <v>7.9220966155879882E-2</v>
      </c>
      <c r="R23" s="25">
        <f t="shared" si="14"/>
        <v>16.059627157894738</v>
      </c>
      <c r="S23" s="25">
        <f t="shared" si="15"/>
        <v>0.39810775827145672</v>
      </c>
      <c r="T23" s="95">
        <f t="shared" si="16"/>
        <v>15.179887800000001</v>
      </c>
      <c r="U23" s="96">
        <f t="shared" si="17"/>
        <v>0.3762995892404295</v>
      </c>
      <c r="W23" s="50"/>
    </row>
    <row r="24" spans="1:23" x14ac:dyDescent="0.3">
      <c r="A24" s="18">
        <f t="shared" si="18"/>
        <v>14</v>
      </c>
      <c r="B24" s="74">
        <v>23950.78</v>
      </c>
      <c r="C24" s="75"/>
      <c r="D24" s="74">
        <f t="shared" si="0"/>
        <v>32879.630784000001</v>
      </c>
      <c r="E24" s="78">
        <f t="shared" si="1"/>
        <v>815.06475682884684</v>
      </c>
      <c r="F24" s="74">
        <f t="shared" si="2"/>
        <v>2739.9692319999999</v>
      </c>
      <c r="G24" s="78">
        <f t="shared" si="3"/>
        <v>67.922063069070575</v>
      </c>
      <c r="H24" s="74">
        <f t="shared" si="4"/>
        <v>0</v>
      </c>
      <c r="I24" s="78">
        <f t="shared" si="5"/>
        <v>0</v>
      </c>
      <c r="J24" s="74">
        <f t="shared" si="6"/>
        <v>0</v>
      </c>
      <c r="K24" s="78">
        <f t="shared" si="7"/>
        <v>0</v>
      </c>
      <c r="L24" s="95">
        <f t="shared" si="8"/>
        <v>16.639489263157895</v>
      </c>
      <c r="M24" s="96">
        <f t="shared" si="9"/>
        <v>0.41248216438706825</v>
      </c>
      <c r="N24" s="95">
        <f t="shared" si="10"/>
        <v>8.3197446315789474</v>
      </c>
      <c r="O24" s="96">
        <f t="shared" si="11"/>
        <v>0.20624108219353413</v>
      </c>
      <c r="P24" s="95">
        <f t="shared" si="12"/>
        <v>3.3278978526315788</v>
      </c>
      <c r="Q24" s="96">
        <f t="shared" si="13"/>
        <v>8.249643287741365E-2</v>
      </c>
      <c r="R24" s="25">
        <f t="shared" si="14"/>
        <v>16.639489263157895</v>
      </c>
      <c r="S24" s="25">
        <f t="shared" si="15"/>
        <v>0.41248216438706825</v>
      </c>
      <c r="T24" s="95">
        <f t="shared" si="16"/>
        <v>15.8075148</v>
      </c>
      <c r="U24" s="96">
        <f t="shared" si="17"/>
        <v>0.39185805616771485</v>
      </c>
      <c r="W24" s="50"/>
    </row>
    <row r="25" spans="1:23" x14ac:dyDescent="0.3">
      <c r="A25" s="18">
        <f t="shared" si="18"/>
        <v>15</v>
      </c>
      <c r="B25" s="74">
        <v>23961.119999999999</v>
      </c>
      <c r="C25" s="75"/>
      <c r="D25" s="74">
        <f t="shared" si="0"/>
        <v>32893.825535999997</v>
      </c>
      <c r="E25" s="78">
        <f t="shared" si="1"/>
        <v>815.41663553950298</v>
      </c>
      <c r="F25" s="74">
        <f t="shared" si="2"/>
        <v>2741.1521280000002</v>
      </c>
      <c r="G25" s="78">
        <f t="shared" si="3"/>
        <v>67.951386294958596</v>
      </c>
      <c r="H25" s="74">
        <f t="shared" si="4"/>
        <v>0</v>
      </c>
      <c r="I25" s="78">
        <f t="shared" si="5"/>
        <v>0</v>
      </c>
      <c r="J25" s="74">
        <f t="shared" si="6"/>
        <v>0</v>
      </c>
      <c r="K25" s="78">
        <f t="shared" si="7"/>
        <v>0</v>
      </c>
      <c r="L25" s="95">
        <f t="shared" si="8"/>
        <v>16.646672842105261</v>
      </c>
      <c r="M25" s="96">
        <f t="shared" si="9"/>
        <v>0.41266024065764317</v>
      </c>
      <c r="N25" s="95">
        <f t="shared" si="10"/>
        <v>8.3233364210526304</v>
      </c>
      <c r="O25" s="96">
        <f t="shared" si="11"/>
        <v>0.20633012032882159</v>
      </c>
      <c r="P25" s="95">
        <f t="shared" si="12"/>
        <v>3.3293345684210522</v>
      </c>
      <c r="Q25" s="96">
        <f t="shared" si="13"/>
        <v>8.2532048131528646E-2</v>
      </c>
      <c r="R25" s="25">
        <f t="shared" si="14"/>
        <v>16.646672842105264</v>
      </c>
      <c r="S25" s="25">
        <f t="shared" si="15"/>
        <v>0.41266024065764328</v>
      </c>
      <c r="T25" s="95">
        <f t="shared" si="16"/>
        <v>15.814339199999999</v>
      </c>
      <c r="U25" s="96">
        <f t="shared" si="17"/>
        <v>0.39202722862476108</v>
      </c>
      <c r="W25" s="50"/>
    </row>
    <row r="26" spans="1:23" x14ac:dyDescent="0.3">
      <c r="A26" s="18">
        <f t="shared" si="18"/>
        <v>16</v>
      </c>
      <c r="B26" s="74">
        <v>24912.06</v>
      </c>
      <c r="C26" s="75"/>
      <c r="D26" s="74">
        <f t="shared" si="0"/>
        <v>34199.275968000002</v>
      </c>
      <c r="E26" s="78">
        <f t="shared" si="1"/>
        <v>847.77790644002596</v>
      </c>
      <c r="F26" s="74">
        <f t="shared" si="2"/>
        <v>2849.939664</v>
      </c>
      <c r="G26" s="78">
        <f t="shared" si="3"/>
        <v>70.648158870002163</v>
      </c>
      <c r="H26" s="74">
        <f t="shared" si="4"/>
        <v>0</v>
      </c>
      <c r="I26" s="78">
        <f t="shared" si="5"/>
        <v>0</v>
      </c>
      <c r="J26" s="74">
        <f t="shared" si="6"/>
        <v>0</v>
      </c>
      <c r="K26" s="78">
        <f t="shared" si="7"/>
        <v>0</v>
      </c>
      <c r="L26" s="95">
        <f t="shared" si="8"/>
        <v>17.307325894736842</v>
      </c>
      <c r="M26" s="96">
        <f t="shared" si="9"/>
        <v>0.42903740204454749</v>
      </c>
      <c r="N26" s="95">
        <f t="shared" si="10"/>
        <v>8.6536629473684208</v>
      </c>
      <c r="O26" s="96">
        <f t="shared" si="11"/>
        <v>0.21451870102227374</v>
      </c>
      <c r="P26" s="95">
        <f t="shared" si="12"/>
        <v>3.4614651789473685</v>
      </c>
      <c r="Q26" s="96">
        <f t="shared" si="13"/>
        <v>8.5807480408909509E-2</v>
      </c>
      <c r="R26" s="25">
        <f t="shared" si="14"/>
        <v>17.307325894736842</v>
      </c>
      <c r="S26" s="25">
        <f t="shared" si="15"/>
        <v>0.42903740204454749</v>
      </c>
      <c r="T26" s="95">
        <f t="shared" si="16"/>
        <v>16.441959600000001</v>
      </c>
      <c r="U26" s="96">
        <f t="shared" si="17"/>
        <v>0.40758553194232017</v>
      </c>
      <c r="W26" s="50"/>
    </row>
    <row r="27" spans="1:23" x14ac:dyDescent="0.3">
      <c r="A27" s="18">
        <f t="shared" si="18"/>
        <v>17</v>
      </c>
      <c r="B27" s="74">
        <v>24922.38</v>
      </c>
      <c r="C27" s="75"/>
      <c r="D27" s="74">
        <f t="shared" si="0"/>
        <v>34213.443264000001</v>
      </c>
      <c r="E27" s="78">
        <f t="shared" si="1"/>
        <v>848.12910453422046</v>
      </c>
      <c r="F27" s="74">
        <f t="shared" si="2"/>
        <v>2851.1202720000006</v>
      </c>
      <c r="G27" s="78">
        <f t="shared" si="3"/>
        <v>70.677425377851719</v>
      </c>
      <c r="H27" s="74">
        <f t="shared" si="4"/>
        <v>0</v>
      </c>
      <c r="I27" s="78">
        <f t="shared" si="5"/>
        <v>0</v>
      </c>
      <c r="J27" s="74">
        <f t="shared" si="6"/>
        <v>0</v>
      </c>
      <c r="K27" s="78">
        <f t="shared" si="7"/>
        <v>0</v>
      </c>
      <c r="L27" s="95">
        <f t="shared" si="8"/>
        <v>17.314495578947369</v>
      </c>
      <c r="M27" s="96">
        <f t="shared" si="9"/>
        <v>0.42921513387359339</v>
      </c>
      <c r="N27" s="95">
        <f t="shared" si="10"/>
        <v>8.6572477894736846</v>
      </c>
      <c r="O27" s="96">
        <f t="shared" si="11"/>
        <v>0.2146075669367967</v>
      </c>
      <c r="P27" s="95">
        <f t="shared" si="12"/>
        <v>3.4628991157894737</v>
      </c>
      <c r="Q27" s="96">
        <f t="shared" si="13"/>
        <v>8.5843026774718667E-2</v>
      </c>
      <c r="R27" s="25">
        <f t="shared" si="14"/>
        <v>17.314495578947373</v>
      </c>
      <c r="S27" s="25">
        <f t="shared" si="15"/>
        <v>0.42921513387359345</v>
      </c>
      <c r="T27" s="95">
        <f t="shared" si="16"/>
        <v>16.448770800000002</v>
      </c>
      <c r="U27" s="96">
        <f t="shared" si="17"/>
        <v>0.40775437717991375</v>
      </c>
      <c r="W27" s="50"/>
    </row>
    <row r="28" spans="1:23" x14ac:dyDescent="0.3">
      <c r="A28" s="18">
        <f t="shared" si="18"/>
        <v>18</v>
      </c>
      <c r="B28" s="74">
        <v>25873.32</v>
      </c>
      <c r="C28" s="75"/>
      <c r="D28" s="74">
        <f t="shared" si="0"/>
        <v>35518.893695999999</v>
      </c>
      <c r="E28" s="78">
        <f t="shared" si="1"/>
        <v>880.49037543474321</v>
      </c>
      <c r="F28" s="74">
        <f t="shared" si="2"/>
        <v>2959.9078080000004</v>
      </c>
      <c r="G28" s="78">
        <f t="shared" si="3"/>
        <v>73.374197952895287</v>
      </c>
      <c r="H28" s="74">
        <f t="shared" si="4"/>
        <v>0</v>
      </c>
      <c r="I28" s="78">
        <f t="shared" si="5"/>
        <v>0</v>
      </c>
      <c r="J28" s="74">
        <f t="shared" si="6"/>
        <v>0</v>
      </c>
      <c r="K28" s="78">
        <f t="shared" si="7"/>
        <v>0</v>
      </c>
      <c r="L28" s="95">
        <f t="shared" si="8"/>
        <v>17.975148631578946</v>
      </c>
      <c r="M28" s="96">
        <f t="shared" si="9"/>
        <v>0.4455922952604976</v>
      </c>
      <c r="N28" s="95">
        <f t="shared" si="10"/>
        <v>8.9875743157894732</v>
      </c>
      <c r="O28" s="96">
        <f t="shared" si="11"/>
        <v>0.2227961476302488</v>
      </c>
      <c r="P28" s="95">
        <f t="shared" si="12"/>
        <v>3.5950297263157891</v>
      </c>
      <c r="Q28" s="96">
        <f t="shared" si="13"/>
        <v>8.9118459052099516E-2</v>
      </c>
      <c r="R28" s="25">
        <f t="shared" si="14"/>
        <v>17.97514863157895</v>
      </c>
      <c r="S28" s="25">
        <f t="shared" si="15"/>
        <v>0.44559229526049765</v>
      </c>
      <c r="T28" s="95">
        <f t="shared" si="16"/>
        <v>17.0763912</v>
      </c>
      <c r="U28" s="96">
        <f t="shared" si="17"/>
        <v>0.42331268049747273</v>
      </c>
      <c r="W28" s="50"/>
    </row>
    <row r="29" spans="1:23" x14ac:dyDescent="0.3">
      <c r="A29" s="18">
        <f t="shared" si="18"/>
        <v>19</v>
      </c>
      <c r="B29" s="74">
        <v>25883.67</v>
      </c>
      <c r="C29" s="75"/>
      <c r="D29" s="74">
        <f t="shared" si="0"/>
        <v>35533.102176</v>
      </c>
      <c r="E29" s="78">
        <f t="shared" si="1"/>
        <v>880.84259445363023</v>
      </c>
      <c r="F29" s="74">
        <f t="shared" si="2"/>
        <v>2961.091848</v>
      </c>
      <c r="G29" s="78">
        <f t="shared" si="3"/>
        <v>73.403549537802519</v>
      </c>
      <c r="H29" s="74">
        <f t="shared" si="4"/>
        <v>0</v>
      </c>
      <c r="I29" s="78">
        <f t="shared" si="5"/>
        <v>0</v>
      </c>
      <c r="J29" s="74">
        <f t="shared" si="6"/>
        <v>0</v>
      </c>
      <c r="K29" s="78">
        <f t="shared" si="7"/>
        <v>0</v>
      </c>
      <c r="L29" s="95">
        <f t="shared" si="8"/>
        <v>17.982339157894739</v>
      </c>
      <c r="M29" s="96">
        <f t="shared" si="9"/>
        <v>0.44577054375183722</v>
      </c>
      <c r="N29" s="95">
        <f t="shared" si="10"/>
        <v>8.9911695789473693</v>
      </c>
      <c r="O29" s="96">
        <f t="shared" si="11"/>
        <v>0.22288527187591861</v>
      </c>
      <c r="P29" s="95">
        <f t="shared" si="12"/>
        <v>3.5964678315789476</v>
      </c>
      <c r="Q29" s="96">
        <f t="shared" si="13"/>
        <v>8.9154108750367445E-2</v>
      </c>
      <c r="R29" s="25">
        <f t="shared" si="14"/>
        <v>17.982339157894735</v>
      </c>
      <c r="S29" s="25">
        <f t="shared" si="15"/>
        <v>0.44577054375183717</v>
      </c>
      <c r="T29" s="95">
        <f t="shared" si="16"/>
        <v>17.083222200000002</v>
      </c>
      <c r="U29" s="96">
        <f t="shared" si="17"/>
        <v>0.42348201656424539</v>
      </c>
      <c r="W29" s="50"/>
    </row>
    <row r="30" spans="1:23" x14ac:dyDescent="0.3">
      <c r="A30" s="18">
        <f t="shared" si="18"/>
        <v>20</v>
      </c>
      <c r="B30" s="74">
        <v>26834.61</v>
      </c>
      <c r="C30" s="75"/>
      <c r="D30" s="74">
        <f t="shared" si="0"/>
        <v>36838.552607999998</v>
      </c>
      <c r="E30" s="78">
        <f t="shared" si="1"/>
        <v>913.20386535415298</v>
      </c>
      <c r="F30" s="74">
        <f t="shared" si="2"/>
        <v>3069.8793840000003</v>
      </c>
      <c r="G30" s="78">
        <f t="shared" si="3"/>
        <v>76.100322112846101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18.642992210526316</v>
      </c>
      <c r="M30" s="96">
        <f t="shared" si="9"/>
        <v>0.46214770513874143</v>
      </c>
      <c r="N30" s="95">
        <f t="shared" si="10"/>
        <v>9.321496105263158</v>
      </c>
      <c r="O30" s="96">
        <f t="shared" si="11"/>
        <v>0.23107385256937071</v>
      </c>
      <c r="P30" s="95">
        <f t="shared" si="12"/>
        <v>3.7285984421052634</v>
      </c>
      <c r="Q30" s="96">
        <f t="shared" si="13"/>
        <v>9.2429541027748294E-2</v>
      </c>
      <c r="R30" s="25">
        <f t="shared" si="14"/>
        <v>18.642992210526316</v>
      </c>
      <c r="S30" s="25">
        <f t="shared" si="15"/>
        <v>0.46214770513874143</v>
      </c>
      <c r="T30" s="95">
        <f t="shared" si="16"/>
        <v>17.710842599999999</v>
      </c>
      <c r="U30" s="96">
        <f t="shared" si="17"/>
        <v>0.43904031988180436</v>
      </c>
      <c r="W30" s="50"/>
    </row>
    <row r="31" spans="1:23" x14ac:dyDescent="0.3">
      <c r="A31" s="18">
        <f t="shared" si="18"/>
        <v>21</v>
      </c>
      <c r="B31" s="74">
        <v>26844.92</v>
      </c>
      <c r="C31" s="75"/>
      <c r="D31" s="74">
        <f t="shared" si="0"/>
        <v>36852.706176</v>
      </c>
      <c r="E31" s="78">
        <f t="shared" si="1"/>
        <v>913.55472314011683</v>
      </c>
      <c r="F31" s="74">
        <f t="shared" si="2"/>
        <v>3071.0588479999997</v>
      </c>
      <c r="G31" s="78">
        <f t="shared" si="3"/>
        <v>76.129560261676403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18.650154947368421</v>
      </c>
      <c r="M31" s="96">
        <f t="shared" si="9"/>
        <v>0.46232526474702268</v>
      </c>
      <c r="N31" s="95">
        <f t="shared" si="10"/>
        <v>9.3250774736842104</v>
      </c>
      <c r="O31" s="96">
        <f t="shared" si="11"/>
        <v>0.23116263237351134</v>
      </c>
      <c r="P31" s="95">
        <f t="shared" si="12"/>
        <v>3.7300309894736841</v>
      </c>
      <c r="Q31" s="96">
        <f t="shared" si="13"/>
        <v>9.2465052949404533E-2</v>
      </c>
      <c r="R31" s="25">
        <f t="shared" si="14"/>
        <v>18.650154947368421</v>
      </c>
      <c r="S31" s="25">
        <f t="shared" si="15"/>
        <v>0.46232526474702268</v>
      </c>
      <c r="T31" s="95">
        <f t="shared" si="16"/>
        <v>17.717647199999998</v>
      </c>
      <c r="U31" s="96">
        <f t="shared" si="17"/>
        <v>0.43920900150967151</v>
      </c>
      <c r="W31" s="50"/>
    </row>
    <row r="32" spans="1:23" x14ac:dyDescent="0.3">
      <c r="A32" s="18">
        <f t="shared" si="18"/>
        <v>22</v>
      </c>
      <c r="B32" s="74">
        <v>27795.87</v>
      </c>
      <c r="C32" s="75"/>
      <c r="D32" s="74">
        <f t="shared" si="0"/>
        <v>38158.170335999996</v>
      </c>
      <c r="E32" s="78">
        <f t="shared" si="1"/>
        <v>945.91633434887035</v>
      </c>
      <c r="F32" s="74">
        <f t="shared" si="2"/>
        <v>3179.8475279999998</v>
      </c>
      <c r="G32" s="78">
        <f t="shared" si="3"/>
        <v>78.826361195739196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19.310814947368417</v>
      </c>
      <c r="M32" s="96">
        <f t="shared" si="9"/>
        <v>0.47870259835469142</v>
      </c>
      <c r="N32" s="95">
        <f t="shared" si="10"/>
        <v>9.6554074736842086</v>
      </c>
      <c r="O32" s="96">
        <f t="shared" si="11"/>
        <v>0.23935129917734571</v>
      </c>
      <c r="P32" s="95">
        <f t="shared" si="12"/>
        <v>3.8621629894736835</v>
      </c>
      <c r="Q32" s="96">
        <f t="shared" si="13"/>
        <v>9.5740519670938287E-2</v>
      </c>
      <c r="R32" s="25">
        <f t="shared" si="14"/>
        <v>19.310814947368421</v>
      </c>
      <c r="S32" s="25">
        <f t="shared" si="15"/>
        <v>0.47870259835469153</v>
      </c>
      <c r="T32" s="95">
        <f t="shared" si="16"/>
        <v>18.345274199999999</v>
      </c>
      <c r="U32" s="96">
        <f t="shared" si="17"/>
        <v>0.45476746843695692</v>
      </c>
      <c r="W32" s="50"/>
    </row>
    <row r="33" spans="1:23" x14ac:dyDescent="0.3">
      <c r="A33" s="18">
        <f t="shared" si="18"/>
        <v>23</v>
      </c>
      <c r="B33" s="74">
        <v>28757.15</v>
      </c>
      <c r="C33" s="75"/>
      <c r="D33" s="74">
        <f t="shared" si="0"/>
        <v>39477.815520000004</v>
      </c>
      <c r="E33" s="78">
        <f t="shared" si="1"/>
        <v>978.62948396004958</v>
      </c>
      <c r="F33" s="74">
        <f t="shared" si="2"/>
        <v>3289.8179600000003</v>
      </c>
      <c r="G33" s="78">
        <f t="shared" si="3"/>
        <v>81.552456996670799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19.978651578947371</v>
      </c>
      <c r="M33" s="96">
        <f t="shared" si="9"/>
        <v>0.49525783601217083</v>
      </c>
      <c r="N33" s="95">
        <f t="shared" si="10"/>
        <v>9.9893257894736855</v>
      </c>
      <c r="O33" s="96">
        <f t="shared" si="11"/>
        <v>0.24762891800608541</v>
      </c>
      <c r="P33" s="95">
        <f t="shared" si="12"/>
        <v>3.9957303157894741</v>
      </c>
      <c r="Q33" s="96">
        <f t="shared" si="13"/>
        <v>9.9051567202434174E-2</v>
      </c>
      <c r="R33" s="25">
        <f t="shared" si="14"/>
        <v>19.978651578947371</v>
      </c>
      <c r="S33" s="25">
        <f t="shared" si="15"/>
        <v>0.49525783601217083</v>
      </c>
      <c r="T33" s="95">
        <f t="shared" si="16"/>
        <v>18.979719000000003</v>
      </c>
      <c r="U33" s="96">
        <f t="shared" si="17"/>
        <v>0.47049494421156229</v>
      </c>
      <c r="W33" s="50"/>
    </row>
    <row r="34" spans="1:23" x14ac:dyDescent="0.3">
      <c r="A34" s="18">
        <f t="shared" si="18"/>
        <v>24</v>
      </c>
      <c r="B34" s="74">
        <v>29708.1</v>
      </c>
      <c r="C34" s="75"/>
      <c r="D34" s="74">
        <f t="shared" si="0"/>
        <v>40783.27968</v>
      </c>
      <c r="E34" s="78">
        <f t="shared" si="1"/>
        <v>1010.9910951688031</v>
      </c>
      <c r="F34" s="74">
        <f t="shared" si="2"/>
        <v>3398.6066399999995</v>
      </c>
      <c r="G34" s="78">
        <f t="shared" si="3"/>
        <v>84.249257930733577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20.639311578947368</v>
      </c>
      <c r="M34" s="96">
        <f t="shared" si="9"/>
        <v>0.51163516961983957</v>
      </c>
      <c r="N34" s="95">
        <f t="shared" si="10"/>
        <v>10.319655789473684</v>
      </c>
      <c r="O34" s="96">
        <f t="shared" si="11"/>
        <v>0.25581758480991978</v>
      </c>
      <c r="P34" s="95">
        <f t="shared" si="12"/>
        <v>4.1278623157894732</v>
      </c>
      <c r="Q34" s="96">
        <f t="shared" si="13"/>
        <v>0.10232703392396791</v>
      </c>
      <c r="R34" s="25">
        <f t="shared" si="14"/>
        <v>20.639311578947368</v>
      </c>
      <c r="S34" s="25">
        <f t="shared" si="15"/>
        <v>0.51163516961983957</v>
      </c>
      <c r="T34" s="95">
        <f t="shared" si="16"/>
        <v>19.607346</v>
      </c>
      <c r="U34" s="96">
        <f t="shared" si="17"/>
        <v>0.48605341113884765</v>
      </c>
      <c r="W34" s="50"/>
    </row>
    <row r="35" spans="1:23" x14ac:dyDescent="0.3">
      <c r="A35" s="18">
        <f t="shared" si="18"/>
        <v>25</v>
      </c>
      <c r="B35" s="74">
        <v>29718.41</v>
      </c>
      <c r="C35" s="75"/>
      <c r="D35" s="74">
        <f t="shared" si="0"/>
        <v>40797.433248000001</v>
      </c>
      <c r="E35" s="78">
        <f t="shared" si="1"/>
        <v>1011.3419529547668</v>
      </c>
      <c r="F35" s="74">
        <f t="shared" si="2"/>
        <v>3399.7861040000003</v>
      </c>
      <c r="G35" s="78">
        <f t="shared" si="3"/>
        <v>84.278496079563908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20.646474315789476</v>
      </c>
      <c r="M35" s="96">
        <f t="shared" si="9"/>
        <v>0.51181272922812093</v>
      </c>
      <c r="N35" s="95">
        <f t="shared" si="10"/>
        <v>10.323237157894738</v>
      </c>
      <c r="O35" s="96">
        <f t="shared" si="11"/>
        <v>0.25590636461406047</v>
      </c>
      <c r="P35" s="95">
        <f t="shared" si="12"/>
        <v>4.1292948631578952</v>
      </c>
      <c r="Q35" s="96">
        <f t="shared" si="13"/>
        <v>0.10236254584562418</v>
      </c>
      <c r="R35" s="25">
        <f t="shared" si="14"/>
        <v>20.646474315789476</v>
      </c>
      <c r="S35" s="25">
        <f t="shared" si="15"/>
        <v>0.51181272922812093</v>
      </c>
      <c r="T35" s="95">
        <f t="shared" si="16"/>
        <v>19.614150600000002</v>
      </c>
      <c r="U35" s="96">
        <f t="shared" si="17"/>
        <v>0.48622209276671491</v>
      </c>
      <c r="W35" s="50"/>
    </row>
    <row r="36" spans="1:23" x14ac:dyDescent="0.3">
      <c r="A36" s="18">
        <f t="shared" si="18"/>
        <v>26</v>
      </c>
      <c r="B36" s="74">
        <v>29718.41</v>
      </c>
      <c r="C36" s="75"/>
      <c r="D36" s="74">
        <f t="shared" si="0"/>
        <v>40797.433248000001</v>
      </c>
      <c r="E36" s="78">
        <f t="shared" si="1"/>
        <v>1011.3419529547668</v>
      </c>
      <c r="F36" s="74">
        <f t="shared" si="2"/>
        <v>3399.7861040000003</v>
      </c>
      <c r="G36" s="78">
        <f t="shared" si="3"/>
        <v>84.278496079563908</v>
      </c>
      <c r="H36" s="74">
        <f t="shared" si="4"/>
        <v>0</v>
      </c>
      <c r="I36" s="78">
        <f t="shared" si="5"/>
        <v>0</v>
      </c>
      <c r="J36" s="74">
        <f t="shared" si="6"/>
        <v>0</v>
      </c>
      <c r="K36" s="78">
        <f t="shared" si="7"/>
        <v>0</v>
      </c>
      <c r="L36" s="95">
        <f t="shared" si="8"/>
        <v>20.646474315789476</v>
      </c>
      <c r="M36" s="96">
        <f t="shared" si="9"/>
        <v>0.51181272922812093</v>
      </c>
      <c r="N36" s="95">
        <f t="shared" si="10"/>
        <v>10.323237157894738</v>
      </c>
      <c r="O36" s="96">
        <f t="shared" si="11"/>
        <v>0.25590636461406047</v>
      </c>
      <c r="P36" s="95">
        <f t="shared" si="12"/>
        <v>4.1292948631578952</v>
      </c>
      <c r="Q36" s="96">
        <f t="shared" si="13"/>
        <v>0.10236254584562418</v>
      </c>
      <c r="R36" s="25">
        <f t="shared" si="14"/>
        <v>20.646474315789476</v>
      </c>
      <c r="S36" s="25">
        <f t="shared" si="15"/>
        <v>0.51181272922812093</v>
      </c>
      <c r="T36" s="95">
        <f t="shared" si="16"/>
        <v>19.614150600000002</v>
      </c>
      <c r="U36" s="96">
        <f t="shared" si="17"/>
        <v>0.48622209276671491</v>
      </c>
      <c r="W36" s="50"/>
    </row>
    <row r="37" spans="1:23" x14ac:dyDescent="0.3">
      <c r="A37" s="18">
        <f t="shared" si="18"/>
        <v>27</v>
      </c>
      <c r="B37" s="74">
        <v>29728.76</v>
      </c>
      <c r="C37" s="75"/>
      <c r="D37" s="74">
        <f t="shared" si="0"/>
        <v>40811.641727999995</v>
      </c>
      <c r="E37" s="78">
        <f t="shared" si="1"/>
        <v>1011.6941719736537</v>
      </c>
      <c r="F37" s="74">
        <f t="shared" si="2"/>
        <v>3400.9701439999999</v>
      </c>
      <c r="G37" s="78">
        <f t="shared" si="3"/>
        <v>84.307847664471154</v>
      </c>
      <c r="H37" s="74">
        <f t="shared" si="4"/>
        <v>0</v>
      </c>
      <c r="I37" s="78">
        <f t="shared" si="5"/>
        <v>0</v>
      </c>
      <c r="J37" s="74">
        <f t="shared" si="6"/>
        <v>0</v>
      </c>
      <c r="K37" s="78">
        <f t="shared" si="7"/>
        <v>0</v>
      </c>
      <c r="L37" s="95">
        <f t="shared" si="8"/>
        <v>20.653664842105261</v>
      </c>
      <c r="M37" s="96">
        <f t="shared" si="9"/>
        <v>0.51199097771946045</v>
      </c>
      <c r="N37" s="95">
        <f t="shared" si="10"/>
        <v>10.326832421052631</v>
      </c>
      <c r="O37" s="96">
        <f t="shared" si="11"/>
        <v>0.25599548885973022</v>
      </c>
      <c r="P37" s="95">
        <f t="shared" si="12"/>
        <v>4.1307329684210519</v>
      </c>
      <c r="Q37" s="96">
        <f t="shared" si="13"/>
        <v>0.10239819554389207</v>
      </c>
      <c r="R37" s="25">
        <f t="shared" si="14"/>
        <v>20.653664842105261</v>
      </c>
      <c r="S37" s="25">
        <f t="shared" si="15"/>
        <v>0.51199097771946045</v>
      </c>
      <c r="T37" s="95">
        <f t="shared" si="16"/>
        <v>19.620981599999997</v>
      </c>
      <c r="U37" s="96">
        <f t="shared" si="17"/>
        <v>0.48639142883348735</v>
      </c>
      <c r="W37" s="50"/>
    </row>
    <row r="38" spans="1:23" x14ac:dyDescent="0.3">
      <c r="A38" s="26"/>
      <c r="B38" s="76"/>
      <c r="C38" s="77"/>
      <c r="D38" s="76"/>
      <c r="E38" s="77"/>
      <c r="F38" s="76"/>
      <c r="G38" s="77"/>
      <c r="H38" s="76"/>
      <c r="I38" s="77"/>
      <c r="J38" s="76"/>
      <c r="K38" s="77"/>
      <c r="L38" s="76"/>
      <c r="M38" s="77"/>
      <c r="N38" s="76"/>
      <c r="O38" s="77"/>
      <c r="P38" s="76"/>
      <c r="Q38" s="77"/>
      <c r="R38" s="26"/>
      <c r="S38" s="26"/>
      <c r="T38" s="76"/>
      <c r="U38" s="77"/>
    </row>
  </sheetData>
  <dataConsolidate/>
  <mergeCells count="286">
    <mergeCell ref="B10:C10"/>
    <mergeCell ref="B11:C11"/>
    <mergeCell ref="B12:C12"/>
    <mergeCell ref="F10:G10"/>
    <mergeCell ref="F11:G11"/>
    <mergeCell ref="F12:G12"/>
    <mergeCell ref="L6:Q6"/>
    <mergeCell ref="B6:E6"/>
    <mergeCell ref="B8:C8"/>
    <mergeCell ref="P8:Q8"/>
    <mergeCell ref="F7:G7"/>
    <mergeCell ref="H7:I7"/>
    <mergeCell ref="H8:I8"/>
    <mergeCell ref="H6:I6"/>
    <mergeCell ref="J6:K6"/>
    <mergeCell ref="J7:K7"/>
    <mergeCell ref="D9:E9"/>
    <mergeCell ref="B7:C7"/>
    <mergeCell ref="D7:E7"/>
    <mergeCell ref="D8:E8"/>
    <mergeCell ref="B9:C9"/>
    <mergeCell ref="L11:M11"/>
    <mergeCell ref="L7:Q7"/>
    <mergeCell ref="N9:O9"/>
    <mergeCell ref="B37:C37"/>
    <mergeCell ref="B30:C30"/>
    <mergeCell ref="B31:C31"/>
    <mergeCell ref="B32:C32"/>
    <mergeCell ref="B33:C33"/>
    <mergeCell ref="B34:C34"/>
    <mergeCell ref="B15:C15"/>
    <mergeCell ref="B16:C16"/>
    <mergeCell ref="B17:C17"/>
    <mergeCell ref="B18:C18"/>
    <mergeCell ref="B35:C35"/>
    <mergeCell ref="B36:C36"/>
    <mergeCell ref="B19:C19"/>
    <mergeCell ref="B20:C20"/>
    <mergeCell ref="B21:C21"/>
    <mergeCell ref="B13:C13"/>
    <mergeCell ref="B27:C27"/>
    <mergeCell ref="B28:C28"/>
    <mergeCell ref="B29:C29"/>
    <mergeCell ref="B22:C22"/>
    <mergeCell ref="B23:C23"/>
    <mergeCell ref="B24:C24"/>
    <mergeCell ref="B25:C25"/>
    <mergeCell ref="B26:C26"/>
    <mergeCell ref="B14:C14"/>
    <mergeCell ref="B38:C38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3:E23"/>
    <mergeCell ref="D24:E24"/>
    <mergeCell ref="D25:E25"/>
    <mergeCell ref="D26:E26"/>
    <mergeCell ref="D19:E19"/>
    <mergeCell ref="D20:E20"/>
    <mergeCell ref="D21:E21"/>
    <mergeCell ref="D22:E22"/>
    <mergeCell ref="D37:E37"/>
    <mergeCell ref="D38:E38"/>
    <mergeCell ref="D31:E31"/>
    <mergeCell ref="D32:E32"/>
    <mergeCell ref="D33:E33"/>
    <mergeCell ref="D34:E34"/>
    <mergeCell ref="D35:E35"/>
    <mergeCell ref="D36:E36"/>
    <mergeCell ref="D27:E27"/>
    <mergeCell ref="D28:E28"/>
    <mergeCell ref="D29:E29"/>
    <mergeCell ref="D30:E30"/>
    <mergeCell ref="J8:K8"/>
    <mergeCell ref="L9:M9"/>
    <mergeCell ref="J9:K9"/>
    <mergeCell ref="F25:G25"/>
    <mergeCell ref="F26:G26"/>
    <mergeCell ref="F27:G27"/>
    <mergeCell ref="F28:G28"/>
    <mergeCell ref="F21:G21"/>
    <mergeCell ref="F22:G22"/>
    <mergeCell ref="F23:G23"/>
    <mergeCell ref="F24:G24"/>
    <mergeCell ref="F33:G33"/>
    <mergeCell ref="F34:G34"/>
    <mergeCell ref="F35:G35"/>
    <mergeCell ref="F36:G36"/>
    <mergeCell ref="F29:G29"/>
    <mergeCell ref="F30:G30"/>
    <mergeCell ref="F31:G31"/>
    <mergeCell ref="T7:U7"/>
    <mergeCell ref="F17:G17"/>
    <mergeCell ref="F18:G18"/>
    <mergeCell ref="F19:G19"/>
    <mergeCell ref="F20:G20"/>
    <mergeCell ref="F13:G13"/>
    <mergeCell ref="F14:G14"/>
    <mergeCell ref="F15:G15"/>
    <mergeCell ref="F16:G16"/>
    <mergeCell ref="T9:U9"/>
    <mergeCell ref="J10:K10"/>
    <mergeCell ref="J11:K11"/>
    <mergeCell ref="J12:K12"/>
    <mergeCell ref="J13:K13"/>
    <mergeCell ref="J14:K14"/>
    <mergeCell ref="J15:K15"/>
    <mergeCell ref="J16:K16"/>
    <mergeCell ref="L12:M12"/>
    <mergeCell ref="P9:Q9"/>
    <mergeCell ref="N10:O10"/>
    <mergeCell ref="F32:G32"/>
    <mergeCell ref="F37:G37"/>
    <mergeCell ref="F38:G38"/>
    <mergeCell ref="F9:G9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23:I23"/>
    <mergeCell ref="H24:I24"/>
    <mergeCell ref="H25:I25"/>
    <mergeCell ref="H26:I26"/>
    <mergeCell ref="H19:I19"/>
    <mergeCell ref="H20:I20"/>
    <mergeCell ref="H21:I21"/>
    <mergeCell ref="H22:I22"/>
    <mergeCell ref="H37:I37"/>
    <mergeCell ref="H38:I38"/>
    <mergeCell ref="H31:I31"/>
    <mergeCell ref="H32:I32"/>
    <mergeCell ref="H33:I33"/>
    <mergeCell ref="H34:I34"/>
    <mergeCell ref="J17:K17"/>
    <mergeCell ref="J18:K18"/>
    <mergeCell ref="J19:K19"/>
    <mergeCell ref="H35:I35"/>
    <mergeCell ref="H36:I36"/>
    <mergeCell ref="H27:I27"/>
    <mergeCell ref="H28:I28"/>
    <mergeCell ref="H29:I29"/>
    <mergeCell ref="H30:I30"/>
    <mergeCell ref="J24:K24"/>
    <mergeCell ref="J25:K25"/>
    <mergeCell ref="J26:K26"/>
    <mergeCell ref="J27:K27"/>
    <mergeCell ref="J20:K20"/>
    <mergeCell ref="J21:K21"/>
    <mergeCell ref="J22:K22"/>
    <mergeCell ref="J23:K23"/>
    <mergeCell ref="J32:K32"/>
    <mergeCell ref="J33:K33"/>
    <mergeCell ref="J34:K34"/>
    <mergeCell ref="J35:K35"/>
    <mergeCell ref="J28:K28"/>
    <mergeCell ref="J29:K29"/>
    <mergeCell ref="J30:K30"/>
    <mergeCell ref="J31:K31"/>
    <mergeCell ref="J36:K36"/>
    <mergeCell ref="J37:K37"/>
    <mergeCell ref="J38:K38"/>
    <mergeCell ref="L10:M10"/>
    <mergeCell ref="L13:M13"/>
    <mergeCell ref="L14:M14"/>
    <mergeCell ref="L15:M15"/>
    <mergeCell ref="L16:M16"/>
    <mergeCell ref="L17:M17"/>
    <mergeCell ref="L18:M18"/>
    <mergeCell ref="L23:M23"/>
    <mergeCell ref="L24:M24"/>
    <mergeCell ref="L25:M25"/>
    <mergeCell ref="L26:M26"/>
    <mergeCell ref="L19:M19"/>
    <mergeCell ref="L20:M20"/>
    <mergeCell ref="L21:M21"/>
    <mergeCell ref="L22:M22"/>
    <mergeCell ref="L37:M37"/>
    <mergeCell ref="L38:M38"/>
    <mergeCell ref="L31:M31"/>
    <mergeCell ref="L32:M32"/>
    <mergeCell ref="L33:M33"/>
    <mergeCell ref="L34:M34"/>
    <mergeCell ref="N11:O11"/>
    <mergeCell ref="N12:O12"/>
    <mergeCell ref="N13:O13"/>
    <mergeCell ref="L35:M35"/>
    <mergeCell ref="L36:M36"/>
    <mergeCell ref="L27:M27"/>
    <mergeCell ref="L28:M28"/>
    <mergeCell ref="L29:M29"/>
    <mergeCell ref="L30:M30"/>
    <mergeCell ref="N18:O18"/>
    <mergeCell ref="N19:O19"/>
    <mergeCell ref="N20:O20"/>
    <mergeCell ref="N21:O21"/>
    <mergeCell ref="N14:O14"/>
    <mergeCell ref="N15:O15"/>
    <mergeCell ref="N16:O16"/>
    <mergeCell ref="N17:O17"/>
    <mergeCell ref="N26:O26"/>
    <mergeCell ref="N27:O27"/>
    <mergeCell ref="N28:O28"/>
    <mergeCell ref="N29:O29"/>
    <mergeCell ref="N22:O22"/>
    <mergeCell ref="N23:O23"/>
    <mergeCell ref="N24:O24"/>
    <mergeCell ref="N25:O25"/>
    <mergeCell ref="N34:O34"/>
    <mergeCell ref="N35:O35"/>
    <mergeCell ref="N36:O36"/>
    <mergeCell ref="N37:O37"/>
    <mergeCell ref="N30:O30"/>
    <mergeCell ref="N31:O31"/>
    <mergeCell ref="N32:O32"/>
    <mergeCell ref="N33:O33"/>
    <mergeCell ref="N38:O38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23:Q23"/>
    <mergeCell ref="P24:Q24"/>
    <mergeCell ref="P25:Q25"/>
    <mergeCell ref="P26:Q26"/>
    <mergeCell ref="P19:Q19"/>
    <mergeCell ref="P20:Q20"/>
    <mergeCell ref="P21:Q21"/>
    <mergeCell ref="P22:Q22"/>
    <mergeCell ref="P37:Q37"/>
    <mergeCell ref="P38:Q38"/>
    <mergeCell ref="P31:Q31"/>
    <mergeCell ref="P32:Q32"/>
    <mergeCell ref="P33:Q33"/>
    <mergeCell ref="P34:Q34"/>
    <mergeCell ref="T10:U10"/>
    <mergeCell ref="T11:U11"/>
    <mergeCell ref="T12:U12"/>
    <mergeCell ref="T13:U13"/>
    <mergeCell ref="P35:Q35"/>
    <mergeCell ref="P36:Q36"/>
    <mergeCell ref="P27:Q27"/>
    <mergeCell ref="P28:Q28"/>
    <mergeCell ref="P29:Q29"/>
    <mergeCell ref="P30:Q30"/>
    <mergeCell ref="T18:U18"/>
    <mergeCell ref="T19:U19"/>
    <mergeCell ref="T20:U20"/>
    <mergeCell ref="T21:U21"/>
    <mergeCell ref="T14:U14"/>
    <mergeCell ref="T15:U15"/>
    <mergeCell ref="T16:U16"/>
    <mergeCell ref="T17:U17"/>
    <mergeCell ref="T22:U22"/>
    <mergeCell ref="T23:U23"/>
    <mergeCell ref="T24:U24"/>
    <mergeCell ref="T38:U38"/>
    <mergeCell ref="T31:U31"/>
    <mergeCell ref="T32:U32"/>
    <mergeCell ref="T33:U33"/>
    <mergeCell ref="T34:U34"/>
    <mergeCell ref="T25:U25"/>
    <mergeCell ref="T26:U26"/>
    <mergeCell ref="T35:U35"/>
    <mergeCell ref="T36:U36"/>
    <mergeCell ref="T37:U37"/>
    <mergeCell ref="T27:U27"/>
    <mergeCell ref="T28:U28"/>
    <mergeCell ref="T29:U29"/>
    <mergeCell ref="T30:U30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75" zoomScaleNormal="75" workbookViewId="0">
      <selection activeCell="A10" sqref="A10:N10"/>
    </sheetView>
  </sheetViews>
  <sheetFormatPr defaultColWidth="8.85546875" defaultRowHeight="15" x14ac:dyDescent="0.3"/>
  <cols>
    <col min="1" max="1" width="8.85546875" style="1"/>
    <col min="2" max="2" width="4.42578125" style="1" customWidth="1"/>
    <col min="3" max="4" width="8.85546875" style="1" customWidth="1"/>
    <col min="5" max="5" width="10.140625" style="1" bestFit="1" customWidth="1"/>
    <col min="6" max="18" width="8.85546875" style="1" customWidth="1"/>
    <col min="19" max="20" width="9.140625" style="1" hidden="1" customWidth="1"/>
    <col min="21" max="21" width="9.85546875" style="1" customWidth="1"/>
    <col min="22" max="23" width="8.85546875" style="1"/>
    <col min="24" max="24" width="9.85546875" style="1" bestFit="1" customWidth="1"/>
    <col min="25" max="16384" width="8.85546875" style="1"/>
  </cols>
  <sheetData>
    <row r="1" spans="1:24" ht="16.5" x14ac:dyDescent="0.3">
      <c r="B1" s="5" t="s">
        <v>0</v>
      </c>
      <c r="C1" s="5" t="s">
        <v>1</v>
      </c>
      <c r="D1" s="5"/>
      <c r="E1" s="5"/>
      <c r="F1" s="6">
        <v>210</v>
      </c>
      <c r="G1" s="48" t="s">
        <v>2</v>
      </c>
      <c r="H1" s="7"/>
      <c r="I1" s="7"/>
      <c r="O1" s="47" t="str">
        <f>Voorblad!G24</f>
        <v>1 april 2020</v>
      </c>
      <c r="R1" s="8" t="s">
        <v>3</v>
      </c>
    </row>
    <row r="2" spans="1:24" ht="16.5" x14ac:dyDescent="0.3">
      <c r="B2" s="5"/>
      <c r="C2" s="5"/>
      <c r="D2" s="5"/>
      <c r="E2" s="5"/>
      <c r="F2" s="9"/>
      <c r="G2" s="5"/>
      <c r="H2" s="5"/>
      <c r="I2" s="5"/>
    </row>
    <row r="3" spans="1:24" ht="17.25" x14ac:dyDescent="0.35">
      <c r="B3" s="5"/>
      <c r="C3" s="5"/>
      <c r="D3" s="5"/>
      <c r="E3" s="5"/>
      <c r="F3" s="10">
        <v>210</v>
      </c>
      <c r="G3" s="11" t="s">
        <v>4</v>
      </c>
      <c r="H3" s="11"/>
      <c r="I3" s="11"/>
      <c r="J3" s="12"/>
    </row>
    <row r="4" spans="1:24" ht="15.75" x14ac:dyDescent="0.35">
      <c r="B4" s="8"/>
      <c r="F4" s="10">
        <v>211</v>
      </c>
      <c r="G4" s="11" t="s">
        <v>5</v>
      </c>
      <c r="H4" s="12"/>
      <c r="I4" s="12"/>
      <c r="J4" s="12"/>
      <c r="U4" s="1" t="s">
        <v>6</v>
      </c>
      <c r="V4" s="13">
        <f>Voorblad!D2</f>
        <v>1.3728</v>
      </c>
    </row>
    <row r="6" spans="1:24" x14ac:dyDescent="0.3">
      <c r="B6" s="14"/>
      <c r="C6" s="83" t="s">
        <v>7</v>
      </c>
      <c r="D6" s="91"/>
      <c r="E6" s="91"/>
      <c r="F6" s="84"/>
      <c r="G6" s="15" t="s">
        <v>8</v>
      </c>
      <c r="H6" s="16"/>
      <c r="I6" s="83" t="s">
        <v>9</v>
      </c>
      <c r="J6" s="86"/>
      <c r="K6" s="83" t="s">
        <v>10</v>
      </c>
      <c r="L6" s="84"/>
      <c r="M6" s="83" t="s">
        <v>11</v>
      </c>
      <c r="N6" s="91"/>
      <c r="O6" s="91"/>
      <c r="P6" s="91"/>
      <c r="Q6" s="91"/>
      <c r="R6" s="84"/>
      <c r="S6" s="17" t="s">
        <v>12</v>
      </c>
      <c r="T6" s="17"/>
      <c r="U6" s="17"/>
      <c r="V6" s="16"/>
    </row>
    <row r="7" spans="1:24" x14ac:dyDescent="0.3">
      <c r="B7" s="18"/>
      <c r="C7" s="79">
        <v>1</v>
      </c>
      <c r="D7" s="80"/>
      <c r="E7" s="79"/>
      <c r="F7" s="80"/>
      <c r="G7" s="79"/>
      <c r="H7" s="80"/>
      <c r="I7" s="79"/>
      <c r="J7" s="80"/>
      <c r="K7" s="87" t="s">
        <v>13</v>
      </c>
      <c r="L7" s="80"/>
      <c r="M7" s="87" t="s">
        <v>14</v>
      </c>
      <c r="N7" s="88"/>
      <c r="O7" s="88"/>
      <c r="P7" s="88"/>
      <c r="Q7" s="88"/>
      <c r="R7" s="80"/>
      <c r="S7" s="19"/>
      <c r="T7" s="19"/>
      <c r="U7" s="85" t="s">
        <v>15</v>
      </c>
      <c r="V7" s="80"/>
    </row>
    <row r="8" spans="1:24" x14ac:dyDescent="0.3">
      <c r="B8" s="18"/>
      <c r="C8" s="92" t="s">
        <v>16</v>
      </c>
      <c r="D8" s="93"/>
      <c r="E8" s="81" t="str">
        <f>Voorblad!G24</f>
        <v>1 april 2020</v>
      </c>
      <c r="F8" s="82"/>
      <c r="G8" s="20" t="str">
        <f>E8</f>
        <v>1 april 2020</v>
      </c>
      <c r="H8" s="21"/>
      <c r="I8" s="89"/>
      <c r="J8" s="82"/>
      <c r="K8" s="89"/>
      <c r="L8" s="82"/>
      <c r="M8" s="22">
        <v>1</v>
      </c>
      <c r="N8" s="19"/>
      <c r="O8" s="23">
        <v>0.5</v>
      </c>
      <c r="P8" s="19"/>
      <c r="Q8" s="94">
        <v>0.2</v>
      </c>
      <c r="R8" s="93"/>
      <c r="S8" s="19" t="s">
        <v>9</v>
      </c>
      <c r="T8" s="19"/>
      <c r="U8" s="19"/>
      <c r="V8" s="24"/>
    </row>
    <row r="9" spans="1:24" x14ac:dyDescent="0.3">
      <c r="B9" s="18"/>
      <c r="C9" s="83"/>
      <c r="D9" s="84"/>
      <c r="E9" s="90"/>
      <c r="F9" s="86"/>
      <c r="G9" s="90"/>
      <c r="H9" s="86"/>
      <c r="I9" s="90"/>
      <c r="J9" s="86"/>
      <c r="K9" s="90"/>
      <c r="L9" s="86"/>
      <c r="M9" s="90"/>
      <c r="N9" s="86"/>
      <c r="O9" s="90"/>
      <c r="P9" s="86"/>
      <c r="Q9" s="90"/>
      <c r="R9" s="86"/>
      <c r="S9" s="14"/>
      <c r="T9" s="14"/>
      <c r="U9" s="90"/>
      <c r="V9" s="86"/>
    </row>
    <row r="10" spans="1:24" x14ac:dyDescent="0.3">
      <c r="A10" s="1" t="str">
        <f>$B$1&amp;"/"&amp;B10</f>
        <v>L4/0</v>
      </c>
      <c r="B10" s="18">
        <v>0</v>
      </c>
      <c r="C10" s="74">
        <v>14951.23</v>
      </c>
      <c r="D10" s="75"/>
      <c r="E10" s="74">
        <f>C10*$V$4</f>
        <v>20525.048544000001</v>
      </c>
      <c r="F10" s="78">
        <f t="shared" ref="F10:F37" si="0">E10/40.3399</f>
        <v>508.80266297140054</v>
      </c>
      <c r="G10" s="74">
        <f>C10/12*$V$4</f>
        <v>1710.4207119999999</v>
      </c>
      <c r="H10" s="78">
        <f t="shared" ref="H10:H37" si="1">G10/40.3399</f>
        <v>42.400221914283371</v>
      </c>
      <c r="I10" s="74">
        <f>((C10&lt;19968.2)*913.03+(C10&gt;19968.2)*(C10&lt;20424.71)*(20424.71-C10+456.51)+(C10&gt;20424.71)*(C10&lt;22659.62)*456.51+(C10&gt;22659.62)*(C10&lt;23116.13)*(23116.13-C10))/12*$V$4</f>
        <v>104.450632</v>
      </c>
      <c r="J10" s="78">
        <f t="shared" ref="J10:J37" si="2">I10/40.3399</f>
        <v>2.5892635331272511</v>
      </c>
      <c r="K10" s="74">
        <f>((C10&lt;19968.2)*456.51+(C10&gt;19968.2)*(C10&lt;20196.46)*(20196.46-C10+228.26)+(C10&gt;20196.46)*(C10&lt;22659.62)*228.26+(C10&gt;22659.62)*(C10&lt;22887.88)*(22887.88-C10))/12*$V$4</f>
        <v>52.224743999999994</v>
      </c>
      <c r="L10" s="78">
        <f t="shared" ref="L10:L37" si="3">K10/40.3399</f>
        <v>1.2946175870540084</v>
      </c>
      <c r="M10" s="95">
        <f>E10/1976</f>
        <v>10.387170315789474</v>
      </c>
      <c r="N10" s="96">
        <f t="shared" ref="N10:N37" si="4">M10/40.3399</f>
        <v>0.25749122620010151</v>
      </c>
      <c r="O10" s="95">
        <f t="shared" ref="O10:O37" si="5">M10/2</f>
        <v>5.193585157894737</v>
      </c>
      <c r="P10" s="96">
        <f t="shared" ref="P10:P37" si="6">O10/40.3399</f>
        <v>0.12874561310005075</v>
      </c>
      <c r="Q10" s="95">
        <f t="shared" ref="Q10:Q37" si="7">M10/5</f>
        <v>2.0774340631578947</v>
      </c>
      <c r="R10" s="96">
        <f t="shared" ref="R10:R37" si="8">Q10/40.3399</f>
        <v>5.1498245240020293E-2</v>
      </c>
      <c r="S10" s="25">
        <f t="shared" ref="S10:S37" si="9">(G10+I10)/1976*12</f>
        <v>11.021485894736841</v>
      </c>
      <c r="T10" s="25">
        <f t="shared" ref="T10:T37" si="10">S10/40.3399</f>
        <v>0.2732154986684856</v>
      </c>
      <c r="U10" s="95">
        <f t="shared" ref="U10:U37" si="11">E10/2080</f>
        <v>9.8678118000000001</v>
      </c>
      <c r="V10" s="96">
        <f t="shared" ref="V10:V37" si="12">U10/40.3399</f>
        <v>0.2446166648900964</v>
      </c>
      <c r="X10" s="50"/>
    </row>
    <row r="11" spans="1:24" x14ac:dyDescent="0.3">
      <c r="A11" s="1" t="str">
        <f t="shared" ref="A11:A37" si="13">$B$1&amp;"/"&amp;B11</f>
        <v>L4/1</v>
      </c>
      <c r="B11" s="18">
        <f t="shared" ref="B11:B37" si="14">+B10+1</f>
        <v>1</v>
      </c>
      <c r="C11" s="74">
        <v>15149.02</v>
      </c>
      <c r="D11" s="75"/>
      <c r="E11" s="74">
        <f t="shared" ref="E11:E37" si="15">C11*$V$4</f>
        <v>20796.574656000001</v>
      </c>
      <c r="F11" s="78">
        <f t="shared" si="0"/>
        <v>515.53361946856592</v>
      </c>
      <c r="G11" s="74">
        <f t="shared" ref="G11:G37" si="16">C11/12*$V$4</f>
        <v>1733.0478880000001</v>
      </c>
      <c r="H11" s="78">
        <f t="shared" si="1"/>
        <v>42.961134955713824</v>
      </c>
      <c r="I11" s="74">
        <f t="shared" ref="I11:I37" si="17">((C11&lt;19968.2)*913.03+(C11&gt;19968.2)*(C11&lt;20424.71)*(20424.71-C11+456.51)+(C11&gt;20424.71)*(C11&lt;22659.62)*456.51+(C11&gt;22659.62)*(C11&lt;23116.13)*(23116.13-C11))/12*$V$4</f>
        <v>104.450632</v>
      </c>
      <c r="J11" s="78">
        <f t="shared" si="2"/>
        <v>2.5892635331272511</v>
      </c>
      <c r="K11" s="74">
        <f t="shared" ref="K11:K37" si="18">((C11&lt;19968.2)*456.51+(C11&gt;19968.2)*(C11&lt;20196.46)*(20196.46-C11+228.26)+(C11&gt;20196.46)*(C11&lt;22659.62)*228.26+(C11&gt;22659.62)*(C11&lt;22887.88)*(22887.88-C11))/12*$V$4</f>
        <v>52.224743999999994</v>
      </c>
      <c r="L11" s="78">
        <f t="shared" si="3"/>
        <v>1.2946175870540084</v>
      </c>
      <c r="M11" s="95">
        <f t="shared" ref="M11:M37" si="19">E11/1976</f>
        <v>10.524582315789473</v>
      </c>
      <c r="N11" s="96">
        <f t="shared" si="4"/>
        <v>0.26089758070271551</v>
      </c>
      <c r="O11" s="95">
        <f t="shared" si="5"/>
        <v>5.2622911578947367</v>
      </c>
      <c r="P11" s="96">
        <f t="shared" si="6"/>
        <v>0.13044879035135776</v>
      </c>
      <c r="Q11" s="95">
        <f t="shared" si="7"/>
        <v>2.1049164631578945</v>
      </c>
      <c r="R11" s="96">
        <f t="shared" si="8"/>
        <v>5.21795161405431E-2</v>
      </c>
      <c r="S11" s="25">
        <f t="shared" si="9"/>
        <v>11.158897894736842</v>
      </c>
      <c r="T11" s="25">
        <f t="shared" si="10"/>
        <v>0.27662185317109966</v>
      </c>
      <c r="U11" s="95">
        <f t="shared" si="11"/>
        <v>9.9983532000000004</v>
      </c>
      <c r="V11" s="96">
        <f t="shared" si="12"/>
        <v>0.24785270166757975</v>
      </c>
      <c r="X11" s="50"/>
    </row>
    <row r="12" spans="1:24" x14ac:dyDescent="0.3">
      <c r="A12" s="1" t="str">
        <f t="shared" si="13"/>
        <v>L4/2</v>
      </c>
      <c r="B12" s="18">
        <f t="shared" si="14"/>
        <v>2</v>
      </c>
      <c r="C12" s="74">
        <v>15346.47</v>
      </c>
      <c r="D12" s="75"/>
      <c r="E12" s="74">
        <f t="shared" si="15"/>
        <v>21067.634016</v>
      </c>
      <c r="F12" s="78">
        <f t="shared" si="0"/>
        <v>522.2530054858837</v>
      </c>
      <c r="G12" s="74">
        <f t="shared" si="16"/>
        <v>1755.636168</v>
      </c>
      <c r="H12" s="78">
        <f t="shared" si="1"/>
        <v>43.521083790490309</v>
      </c>
      <c r="I12" s="74">
        <f t="shared" si="17"/>
        <v>104.450632</v>
      </c>
      <c r="J12" s="78">
        <f t="shared" si="2"/>
        <v>2.5892635331272511</v>
      </c>
      <c r="K12" s="74">
        <f t="shared" si="18"/>
        <v>52.224743999999994</v>
      </c>
      <c r="L12" s="78">
        <f t="shared" si="3"/>
        <v>1.2946175870540084</v>
      </c>
      <c r="M12" s="95">
        <f t="shared" si="19"/>
        <v>10.661758105263157</v>
      </c>
      <c r="N12" s="96">
        <f t="shared" si="4"/>
        <v>0.26429807969933383</v>
      </c>
      <c r="O12" s="95">
        <f t="shared" si="5"/>
        <v>5.3308790526315786</v>
      </c>
      <c r="P12" s="96">
        <f t="shared" si="6"/>
        <v>0.13214903984966692</v>
      </c>
      <c r="Q12" s="95">
        <f t="shared" si="7"/>
        <v>2.1323516210526314</v>
      </c>
      <c r="R12" s="96">
        <f t="shared" si="8"/>
        <v>5.2859615939866766E-2</v>
      </c>
      <c r="S12" s="25">
        <f t="shared" si="9"/>
        <v>11.296073684210526</v>
      </c>
      <c r="T12" s="25">
        <f t="shared" si="10"/>
        <v>0.28002235216771798</v>
      </c>
      <c r="U12" s="95">
        <f t="shared" si="11"/>
        <v>10.1286702</v>
      </c>
      <c r="V12" s="96">
        <f t="shared" si="12"/>
        <v>0.25108317571436717</v>
      </c>
      <c r="X12" s="50"/>
    </row>
    <row r="13" spans="1:24" x14ac:dyDescent="0.3">
      <c r="A13" s="1" t="str">
        <f t="shared" si="13"/>
        <v>L4/3</v>
      </c>
      <c r="B13" s="18">
        <f t="shared" si="14"/>
        <v>3</v>
      </c>
      <c r="C13" s="74">
        <v>15544.26</v>
      </c>
      <c r="D13" s="75"/>
      <c r="E13" s="74">
        <f t="shared" si="15"/>
        <v>21339.160128</v>
      </c>
      <c r="F13" s="78">
        <f t="shared" si="0"/>
        <v>528.98396198304908</v>
      </c>
      <c r="G13" s="74">
        <f t="shared" si="16"/>
        <v>1778.263344</v>
      </c>
      <c r="H13" s="78">
        <f t="shared" si="1"/>
        <v>44.081996831920755</v>
      </c>
      <c r="I13" s="74">
        <f t="shared" si="17"/>
        <v>104.450632</v>
      </c>
      <c r="J13" s="78">
        <f t="shared" si="2"/>
        <v>2.5892635331272511</v>
      </c>
      <c r="K13" s="74">
        <f t="shared" si="18"/>
        <v>52.224743999999994</v>
      </c>
      <c r="L13" s="78">
        <f t="shared" si="3"/>
        <v>1.2946175870540084</v>
      </c>
      <c r="M13" s="95">
        <f t="shared" si="19"/>
        <v>10.799170105263158</v>
      </c>
      <c r="N13" s="96">
        <f t="shared" si="4"/>
        <v>0.26770443420194789</v>
      </c>
      <c r="O13" s="95">
        <f t="shared" si="5"/>
        <v>5.3995850526315792</v>
      </c>
      <c r="P13" s="96">
        <f t="shared" si="6"/>
        <v>0.13385221710097395</v>
      </c>
      <c r="Q13" s="95">
        <f t="shared" si="7"/>
        <v>2.1598340210526317</v>
      </c>
      <c r="R13" s="96">
        <f t="shared" si="8"/>
        <v>5.354088684038958E-2</v>
      </c>
      <c r="S13" s="25">
        <f t="shared" si="9"/>
        <v>11.433485684210527</v>
      </c>
      <c r="T13" s="25">
        <f t="shared" si="10"/>
        <v>0.28342870667033204</v>
      </c>
      <c r="U13" s="95">
        <f t="shared" si="11"/>
        <v>10.2592116</v>
      </c>
      <c r="V13" s="96">
        <f t="shared" si="12"/>
        <v>0.25431921249185052</v>
      </c>
      <c r="X13" s="50"/>
    </row>
    <row r="14" spans="1:24" x14ac:dyDescent="0.3">
      <c r="A14" s="1" t="str">
        <f t="shared" si="13"/>
        <v>L4/4</v>
      </c>
      <c r="B14" s="18">
        <f t="shared" si="14"/>
        <v>4</v>
      </c>
      <c r="C14" s="74">
        <v>15776.73</v>
      </c>
      <c r="D14" s="75"/>
      <c r="E14" s="74">
        <f t="shared" si="15"/>
        <v>21658.294944000001</v>
      </c>
      <c r="F14" s="78">
        <f t="shared" si="0"/>
        <v>536.89510742465893</v>
      </c>
      <c r="G14" s="74">
        <f t="shared" si="16"/>
        <v>1804.8579119999999</v>
      </c>
      <c r="H14" s="78">
        <f t="shared" si="1"/>
        <v>44.741258952054913</v>
      </c>
      <c r="I14" s="74">
        <f t="shared" si="17"/>
        <v>104.450632</v>
      </c>
      <c r="J14" s="78">
        <f t="shared" si="2"/>
        <v>2.5892635331272511</v>
      </c>
      <c r="K14" s="74">
        <f t="shared" si="18"/>
        <v>52.224743999999994</v>
      </c>
      <c r="L14" s="78">
        <f t="shared" si="3"/>
        <v>1.2946175870540084</v>
      </c>
      <c r="M14" s="95">
        <f t="shared" si="19"/>
        <v>10.960675578947368</v>
      </c>
      <c r="N14" s="96">
        <f t="shared" si="4"/>
        <v>0.27170805031612294</v>
      </c>
      <c r="O14" s="95">
        <f t="shared" si="5"/>
        <v>5.4803377894736842</v>
      </c>
      <c r="P14" s="96">
        <f t="shared" si="6"/>
        <v>0.13585402515806147</v>
      </c>
      <c r="Q14" s="95">
        <f t="shared" si="7"/>
        <v>2.1921351157894735</v>
      </c>
      <c r="R14" s="96">
        <f t="shared" si="8"/>
        <v>5.4341610063224584E-2</v>
      </c>
      <c r="S14" s="25">
        <f t="shared" si="9"/>
        <v>11.594991157894736</v>
      </c>
      <c r="T14" s="25">
        <f t="shared" si="10"/>
        <v>0.28743232278450703</v>
      </c>
      <c r="U14" s="95">
        <f t="shared" si="11"/>
        <v>10.412641800000001</v>
      </c>
      <c r="V14" s="96">
        <f t="shared" si="12"/>
        <v>0.25812264780031685</v>
      </c>
      <c r="X14" s="50"/>
    </row>
    <row r="15" spans="1:24" x14ac:dyDescent="0.3">
      <c r="A15" s="1" t="str">
        <f t="shared" si="13"/>
        <v>L4/5</v>
      </c>
      <c r="B15" s="18">
        <f t="shared" si="14"/>
        <v>5</v>
      </c>
      <c r="C15" s="74">
        <v>15948.33</v>
      </c>
      <c r="D15" s="75"/>
      <c r="E15" s="74">
        <f t="shared" si="15"/>
        <v>21893.867424</v>
      </c>
      <c r="F15" s="78">
        <f t="shared" si="0"/>
        <v>542.73479666533626</v>
      </c>
      <c r="G15" s="74">
        <f t="shared" si="16"/>
        <v>1824.4889519999999</v>
      </c>
      <c r="H15" s="78">
        <f t="shared" si="1"/>
        <v>45.22789972211136</v>
      </c>
      <c r="I15" s="74">
        <f t="shared" si="17"/>
        <v>104.450632</v>
      </c>
      <c r="J15" s="78">
        <f t="shared" si="2"/>
        <v>2.5892635331272511</v>
      </c>
      <c r="K15" s="74">
        <f t="shared" si="18"/>
        <v>52.224743999999994</v>
      </c>
      <c r="L15" s="78">
        <f t="shared" si="3"/>
        <v>1.2946175870540084</v>
      </c>
      <c r="M15" s="95">
        <f t="shared" si="19"/>
        <v>11.079892421052632</v>
      </c>
      <c r="N15" s="96">
        <f t="shared" si="4"/>
        <v>0.27466335863630381</v>
      </c>
      <c r="O15" s="95">
        <f t="shared" si="5"/>
        <v>5.539946210526316</v>
      </c>
      <c r="P15" s="96">
        <f t="shared" si="6"/>
        <v>0.13733167931815191</v>
      </c>
      <c r="Q15" s="95">
        <f t="shared" si="7"/>
        <v>2.2159784842105266</v>
      </c>
      <c r="R15" s="96">
        <f t="shared" si="8"/>
        <v>5.4932671727260768E-2</v>
      </c>
      <c r="S15" s="25">
        <f t="shared" si="9"/>
        <v>11.714207999999999</v>
      </c>
      <c r="T15" s="25">
        <f t="shared" si="10"/>
        <v>0.2903876311046879</v>
      </c>
      <c r="U15" s="95">
        <f t="shared" si="11"/>
        <v>10.525897799999999</v>
      </c>
      <c r="V15" s="96">
        <f t="shared" si="12"/>
        <v>0.26093019070448858</v>
      </c>
      <c r="X15" s="50"/>
    </row>
    <row r="16" spans="1:24" x14ac:dyDescent="0.3">
      <c r="A16" s="1" t="str">
        <f t="shared" si="13"/>
        <v>L4/6</v>
      </c>
      <c r="B16" s="18">
        <f t="shared" si="14"/>
        <v>6</v>
      </c>
      <c r="C16" s="74">
        <v>16569.150000000001</v>
      </c>
      <c r="D16" s="75"/>
      <c r="E16" s="74">
        <f t="shared" si="15"/>
        <v>22746.129120000001</v>
      </c>
      <c r="F16" s="78">
        <f t="shared" si="0"/>
        <v>563.86181225040229</v>
      </c>
      <c r="G16" s="74">
        <f t="shared" si="16"/>
        <v>1895.5107600000001</v>
      </c>
      <c r="H16" s="78">
        <f t="shared" si="1"/>
        <v>46.988484354200189</v>
      </c>
      <c r="I16" s="74">
        <f t="shared" si="17"/>
        <v>104.450632</v>
      </c>
      <c r="J16" s="78">
        <f t="shared" si="2"/>
        <v>2.5892635331272511</v>
      </c>
      <c r="K16" s="74">
        <f t="shared" si="18"/>
        <v>52.224743999999994</v>
      </c>
      <c r="L16" s="78">
        <f t="shared" si="3"/>
        <v>1.2946175870540084</v>
      </c>
      <c r="M16" s="95">
        <f t="shared" si="19"/>
        <v>11.511198947368422</v>
      </c>
      <c r="N16" s="96">
        <f t="shared" si="4"/>
        <v>0.28535516814291612</v>
      </c>
      <c r="O16" s="95">
        <f t="shared" si="5"/>
        <v>5.7555994736842111</v>
      </c>
      <c r="P16" s="96">
        <f t="shared" si="6"/>
        <v>0.14267758407145806</v>
      </c>
      <c r="Q16" s="95">
        <f t="shared" si="7"/>
        <v>2.3022397894736844</v>
      </c>
      <c r="R16" s="96">
        <f t="shared" si="8"/>
        <v>5.707103362858322E-2</v>
      </c>
      <c r="S16" s="25">
        <f t="shared" si="9"/>
        <v>12.14551452631579</v>
      </c>
      <c r="T16" s="25">
        <f t="shared" si="10"/>
        <v>0.30107944061130021</v>
      </c>
      <c r="U16" s="95">
        <f t="shared" si="11"/>
        <v>10.935639</v>
      </c>
      <c r="V16" s="96">
        <f t="shared" si="12"/>
        <v>0.27108740973577028</v>
      </c>
      <c r="X16" s="50"/>
    </row>
    <row r="17" spans="1:24" x14ac:dyDescent="0.3">
      <c r="A17" s="1" t="str">
        <f t="shared" si="13"/>
        <v>L4/7</v>
      </c>
      <c r="B17" s="18">
        <f t="shared" si="14"/>
        <v>7</v>
      </c>
      <c r="C17" s="74">
        <v>16684.13</v>
      </c>
      <c r="D17" s="75"/>
      <c r="E17" s="74">
        <f t="shared" si="15"/>
        <v>22903.973664000001</v>
      </c>
      <c r="F17" s="78">
        <f t="shared" si="0"/>
        <v>567.7746762882407</v>
      </c>
      <c r="G17" s="74">
        <f t="shared" si="16"/>
        <v>1908.6644720000002</v>
      </c>
      <c r="H17" s="78">
        <f t="shared" si="1"/>
        <v>47.314556357353396</v>
      </c>
      <c r="I17" s="74">
        <f t="shared" si="17"/>
        <v>104.450632</v>
      </c>
      <c r="J17" s="78">
        <f t="shared" si="2"/>
        <v>2.5892635331272511</v>
      </c>
      <c r="K17" s="74">
        <f t="shared" si="18"/>
        <v>52.224743999999994</v>
      </c>
      <c r="L17" s="78">
        <f t="shared" si="3"/>
        <v>1.2946175870540084</v>
      </c>
      <c r="M17" s="95">
        <f t="shared" si="19"/>
        <v>11.591079789473685</v>
      </c>
      <c r="N17" s="96">
        <f t="shared" si="4"/>
        <v>0.28733536249404895</v>
      </c>
      <c r="O17" s="95">
        <f t="shared" si="5"/>
        <v>5.7955398947368426</v>
      </c>
      <c r="P17" s="96">
        <f t="shared" si="6"/>
        <v>0.14366768124702448</v>
      </c>
      <c r="Q17" s="95">
        <f t="shared" si="7"/>
        <v>2.3182159578947372</v>
      </c>
      <c r="R17" s="96">
        <f t="shared" si="8"/>
        <v>5.7467072498809793E-2</v>
      </c>
      <c r="S17" s="25">
        <f t="shared" si="9"/>
        <v>12.225395368421054</v>
      </c>
      <c r="T17" s="25">
        <f t="shared" si="10"/>
        <v>0.3030596349624331</v>
      </c>
      <c r="U17" s="95">
        <f t="shared" si="11"/>
        <v>11.011525800000001</v>
      </c>
      <c r="V17" s="96">
        <f t="shared" si="12"/>
        <v>0.27296859436934651</v>
      </c>
      <c r="X17" s="50"/>
    </row>
    <row r="18" spans="1:24" x14ac:dyDescent="0.3">
      <c r="A18" s="1" t="str">
        <f t="shared" si="13"/>
        <v>L4/8</v>
      </c>
      <c r="B18" s="18">
        <f t="shared" si="14"/>
        <v>8</v>
      </c>
      <c r="C18" s="74">
        <v>17361.599999999999</v>
      </c>
      <c r="D18" s="75"/>
      <c r="E18" s="74">
        <f t="shared" si="15"/>
        <v>23834.00448</v>
      </c>
      <c r="F18" s="78">
        <f t="shared" si="0"/>
        <v>590.82953800083783</v>
      </c>
      <c r="G18" s="74">
        <f t="shared" si="16"/>
        <v>1986.16704</v>
      </c>
      <c r="H18" s="78">
        <f t="shared" si="1"/>
        <v>49.235794833403155</v>
      </c>
      <c r="I18" s="74">
        <f t="shared" si="17"/>
        <v>104.450632</v>
      </c>
      <c r="J18" s="78">
        <f t="shared" si="2"/>
        <v>2.5892635331272511</v>
      </c>
      <c r="K18" s="74">
        <f t="shared" si="18"/>
        <v>52.224743999999994</v>
      </c>
      <c r="L18" s="78">
        <f t="shared" si="3"/>
        <v>1.2946175870540084</v>
      </c>
      <c r="M18" s="95">
        <f t="shared" si="19"/>
        <v>12.061743157894737</v>
      </c>
      <c r="N18" s="96">
        <f t="shared" si="4"/>
        <v>0.29900280263200296</v>
      </c>
      <c r="O18" s="95">
        <f t="shared" si="5"/>
        <v>6.0308715789473686</v>
      </c>
      <c r="P18" s="96">
        <f t="shared" si="6"/>
        <v>0.14950140131600148</v>
      </c>
      <c r="Q18" s="95">
        <f t="shared" si="7"/>
        <v>2.4123486315789475</v>
      </c>
      <c r="R18" s="96">
        <f t="shared" si="8"/>
        <v>5.9800560526400599E-2</v>
      </c>
      <c r="S18" s="25">
        <f t="shared" si="9"/>
        <v>12.696058736842105</v>
      </c>
      <c r="T18" s="25">
        <f t="shared" si="10"/>
        <v>0.31472707510038705</v>
      </c>
      <c r="U18" s="95">
        <f t="shared" si="11"/>
        <v>11.458656</v>
      </c>
      <c r="V18" s="96">
        <f t="shared" si="12"/>
        <v>0.28405266250040284</v>
      </c>
      <c r="X18" s="50"/>
    </row>
    <row r="19" spans="1:24" x14ac:dyDescent="0.3">
      <c r="A19" s="1" t="str">
        <f t="shared" si="13"/>
        <v>L4/9</v>
      </c>
      <c r="B19" s="18">
        <f t="shared" si="14"/>
        <v>9</v>
      </c>
      <c r="C19" s="74">
        <v>17419.93</v>
      </c>
      <c r="D19" s="75"/>
      <c r="E19" s="74">
        <f t="shared" si="15"/>
        <v>23914.079904000002</v>
      </c>
      <c r="F19" s="78">
        <f t="shared" si="0"/>
        <v>592.81455591114513</v>
      </c>
      <c r="G19" s="74">
        <f t="shared" si="16"/>
        <v>1992.8399920000002</v>
      </c>
      <c r="H19" s="78">
        <f t="shared" si="1"/>
        <v>49.401212992595426</v>
      </c>
      <c r="I19" s="74">
        <f t="shared" si="17"/>
        <v>104.450632</v>
      </c>
      <c r="J19" s="78">
        <f t="shared" si="2"/>
        <v>2.5892635331272511</v>
      </c>
      <c r="K19" s="74">
        <f t="shared" si="18"/>
        <v>52.224743999999994</v>
      </c>
      <c r="L19" s="78">
        <f t="shared" si="3"/>
        <v>1.2946175870540084</v>
      </c>
      <c r="M19" s="95">
        <f t="shared" si="19"/>
        <v>12.102267157894739</v>
      </c>
      <c r="N19" s="96">
        <f t="shared" si="4"/>
        <v>0.30000736635179409</v>
      </c>
      <c r="O19" s="95">
        <f t="shared" si="5"/>
        <v>6.0511335789473693</v>
      </c>
      <c r="P19" s="96">
        <f t="shared" si="6"/>
        <v>0.15000368317589705</v>
      </c>
      <c r="Q19" s="95">
        <f t="shared" si="7"/>
        <v>2.4204534315789479</v>
      </c>
      <c r="R19" s="96">
        <f t="shared" si="8"/>
        <v>6.0001473270358825E-2</v>
      </c>
      <c r="S19" s="25">
        <f t="shared" si="9"/>
        <v>12.736582736842108</v>
      </c>
      <c r="T19" s="25">
        <f t="shared" si="10"/>
        <v>0.31573163882017824</v>
      </c>
      <c r="U19" s="95">
        <f t="shared" si="11"/>
        <v>11.497153800000001</v>
      </c>
      <c r="V19" s="96">
        <f t="shared" si="12"/>
        <v>0.28500699803420437</v>
      </c>
      <c r="X19" s="50"/>
    </row>
    <row r="20" spans="1:24" x14ac:dyDescent="0.3">
      <c r="A20" s="1" t="str">
        <f t="shared" si="13"/>
        <v>L4/10</v>
      </c>
      <c r="B20" s="18">
        <f t="shared" si="14"/>
        <v>10</v>
      </c>
      <c r="C20" s="74">
        <v>18154.060000000001</v>
      </c>
      <c r="D20" s="75"/>
      <c r="E20" s="74">
        <f t="shared" si="15"/>
        <v>24921.893568000003</v>
      </c>
      <c r="F20" s="78">
        <f t="shared" si="0"/>
        <v>617.79760405950447</v>
      </c>
      <c r="G20" s="74">
        <f t="shared" si="16"/>
        <v>2076.8244640000003</v>
      </c>
      <c r="H20" s="78">
        <f t="shared" si="1"/>
        <v>51.483133671625367</v>
      </c>
      <c r="I20" s="74">
        <f t="shared" si="17"/>
        <v>104.450632</v>
      </c>
      <c r="J20" s="78">
        <f t="shared" si="2"/>
        <v>2.5892635331272511</v>
      </c>
      <c r="K20" s="74">
        <f t="shared" si="18"/>
        <v>52.224743999999994</v>
      </c>
      <c r="L20" s="78">
        <f t="shared" si="3"/>
        <v>1.2946175870540084</v>
      </c>
      <c r="M20" s="95">
        <f t="shared" si="19"/>
        <v>12.612294315789475</v>
      </c>
      <c r="N20" s="96">
        <f t="shared" si="4"/>
        <v>0.31265060934185446</v>
      </c>
      <c r="O20" s="95">
        <f t="shared" si="5"/>
        <v>6.3061471578947375</v>
      </c>
      <c r="P20" s="96">
        <f t="shared" si="6"/>
        <v>0.15632530467092723</v>
      </c>
      <c r="Q20" s="95">
        <f t="shared" si="7"/>
        <v>2.5224588631578948</v>
      </c>
      <c r="R20" s="96">
        <f t="shared" si="8"/>
        <v>6.2530121868370883E-2</v>
      </c>
      <c r="S20" s="25">
        <f t="shared" si="9"/>
        <v>13.246609894736842</v>
      </c>
      <c r="T20" s="25">
        <f t="shared" si="10"/>
        <v>0.32837488181023855</v>
      </c>
      <c r="U20" s="95">
        <f t="shared" si="11"/>
        <v>11.981679600000001</v>
      </c>
      <c r="V20" s="96">
        <f t="shared" si="12"/>
        <v>0.29701807887476173</v>
      </c>
      <c r="X20" s="50"/>
    </row>
    <row r="21" spans="1:24" x14ac:dyDescent="0.3">
      <c r="A21" s="1" t="str">
        <f t="shared" si="13"/>
        <v>L4/11</v>
      </c>
      <c r="B21" s="18">
        <f t="shared" si="14"/>
        <v>11</v>
      </c>
      <c r="C21" s="74">
        <v>18156.099999999999</v>
      </c>
      <c r="D21" s="75"/>
      <c r="E21" s="74">
        <f t="shared" si="15"/>
        <v>24924.694079999997</v>
      </c>
      <c r="F21" s="78">
        <f t="shared" si="0"/>
        <v>617.86702693858922</v>
      </c>
      <c r="G21" s="74">
        <f t="shared" si="16"/>
        <v>2077.0578399999999</v>
      </c>
      <c r="H21" s="78">
        <f t="shared" si="1"/>
        <v>51.488918911549106</v>
      </c>
      <c r="I21" s="74">
        <f t="shared" si="17"/>
        <v>104.450632</v>
      </c>
      <c r="J21" s="78">
        <f t="shared" si="2"/>
        <v>2.5892635331272511</v>
      </c>
      <c r="K21" s="74">
        <f t="shared" si="18"/>
        <v>52.224743999999994</v>
      </c>
      <c r="L21" s="78">
        <f t="shared" si="3"/>
        <v>1.2946175870540084</v>
      </c>
      <c r="M21" s="95">
        <f t="shared" si="19"/>
        <v>12.613711578947367</v>
      </c>
      <c r="N21" s="96">
        <f t="shared" si="4"/>
        <v>0.31268574237782859</v>
      </c>
      <c r="O21" s="95">
        <f t="shared" si="5"/>
        <v>6.3068557894736834</v>
      </c>
      <c r="P21" s="96">
        <f t="shared" si="6"/>
        <v>0.1563428711889143</v>
      </c>
      <c r="Q21" s="95">
        <f t="shared" si="7"/>
        <v>2.5227423157894733</v>
      </c>
      <c r="R21" s="96">
        <f t="shared" si="8"/>
        <v>6.2537148475565713E-2</v>
      </c>
      <c r="S21" s="25">
        <f t="shared" si="9"/>
        <v>13.248027157894736</v>
      </c>
      <c r="T21" s="25">
        <f t="shared" si="10"/>
        <v>0.32841001484621268</v>
      </c>
      <c r="U21" s="95">
        <f t="shared" si="11"/>
        <v>11.983025999999999</v>
      </c>
      <c r="V21" s="96">
        <f t="shared" si="12"/>
        <v>0.29705145525893717</v>
      </c>
      <c r="X21" s="50"/>
    </row>
    <row r="22" spans="1:24" x14ac:dyDescent="0.3">
      <c r="A22" s="1" t="str">
        <f t="shared" si="13"/>
        <v>L4/12</v>
      </c>
      <c r="B22" s="18">
        <f t="shared" si="14"/>
        <v>12</v>
      </c>
      <c r="C22" s="74">
        <v>18946.509999999998</v>
      </c>
      <c r="D22" s="75"/>
      <c r="E22" s="74">
        <f t="shared" si="15"/>
        <v>26009.768927999998</v>
      </c>
      <c r="F22" s="78">
        <f t="shared" si="0"/>
        <v>644.76532980994</v>
      </c>
      <c r="G22" s="74">
        <f t="shared" si="16"/>
        <v>2167.480744</v>
      </c>
      <c r="H22" s="78">
        <f t="shared" si="1"/>
        <v>53.730444150828333</v>
      </c>
      <c r="I22" s="74">
        <f t="shared" si="17"/>
        <v>104.450632</v>
      </c>
      <c r="J22" s="78">
        <f t="shared" si="2"/>
        <v>2.5892635331272511</v>
      </c>
      <c r="K22" s="74">
        <f t="shared" si="18"/>
        <v>52.224743999999994</v>
      </c>
      <c r="L22" s="78">
        <f t="shared" si="3"/>
        <v>1.2946175870540084</v>
      </c>
      <c r="M22" s="95">
        <f t="shared" si="19"/>
        <v>13.162838526315788</v>
      </c>
      <c r="N22" s="96">
        <f t="shared" si="4"/>
        <v>0.3262982438309413</v>
      </c>
      <c r="O22" s="95">
        <f t="shared" si="5"/>
        <v>6.5814192631578941</v>
      </c>
      <c r="P22" s="96">
        <f t="shared" si="6"/>
        <v>0.16314912191547065</v>
      </c>
      <c r="Q22" s="95">
        <f t="shared" si="7"/>
        <v>2.6325677052631575</v>
      </c>
      <c r="R22" s="96">
        <f t="shared" si="8"/>
        <v>6.5259648766188255E-2</v>
      </c>
      <c r="S22" s="25">
        <f t="shared" si="9"/>
        <v>13.797154105263159</v>
      </c>
      <c r="T22" s="25">
        <f t="shared" si="10"/>
        <v>0.34202251629932545</v>
      </c>
      <c r="U22" s="95">
        <f t="shared" si="11"/>
        <v>12.504696599999999</v>
      </c>
      <c r="V22" s="96">
        <f t="shared" si="12"/>
        <v>0.30998333163939423</v>
      </c>
      <c r="X22" s="50"/>
    </row>
    <row r="23" spans="1:24" x14ac:dyDescent="0.3">
      <c r="A23" s="1" t="str">
        <f t="shared" si="13"/>
        <v>L4/13</v>
      </c>
      <c r="B23" s="18">
        <f t="shared" si="14"/>
        <v>13</v>
      </c>
      <c r="C23" s="74">
        <v>18946.509999999998</v>
      </c>
      <c r="D23" s="75"/>
      <c r="E23" s="74">
        <f t="shared" si="15"/>
        <v>26009.768927999998</v>
      </c>
      <c r="F23" s="78">
        <f t="shared" si="0"/>
        <v>644.76532980994</v>
      </c>
      <c r="G23" s="74">
        <f t="shared" si="16"/>
        <v>2167.480744</v>
      </c>
      <c r="H23" s="78">
        <f t="shared" si="1"/>
        <v>53.730444150828333</v>
      </c>
      <c r="I23" s="74">
        <f t="shared" si="17"/>
        <v>104.450632</v>
      </c>
      <c r="J23" s="78">
        <f t="shared" si="2"/>
        <v>2.5892635331272511</v>
      </c>
      <c r="K23" s="74">
        <f t="shared" si="18"/>
        <v>52.224743999999994</v>
      </c>
      <c r="L23" s="78">
        <f t="shared" si="3"/>
        <v>1.2946175870540084</v>
      </c>
      <c r="M23" s="95">
        <f t="shared" si="19"/>
        <v>13.162838526315788</v>
      </c>
      <c r="N23" s="96">
        <f t="shared" si="4"/>
        <v>0.3262982438309413</v>
      </c>
      <c r="O23" s="95">
        <f t="shared" si="5"/>
        <v>6.5814192631578941</v>
      </c>
      <c r="P23" s="96">
        <f t="shared" si="6"/>
        <v>0.16314912191547065</v>
      </c>
      <c r="Q23" s="95">
        <f t="shared" si="7"/>
        <v>2.6325677052631575</v>
      </c>
      <c r="R23" s="96">
        <f t="shared" si="8"/>
        <v>6.5259648766188255E-2</v>
      </c>
      <c r="S23" s="25">
        <f t="shared" si="9"/>
        <v>13.797154105263159</v>
      </c>
      <c r="T23" s="25">
        <f t="shared" si="10"/>
        <v>0.34202251629932545</v>
      </c>
      <c r="U23" s="95">
        <f t="shared" si="11"/>
        <v>12.504696599999999</v>
      </c>
      <c r="V23" s="96">
        <f t="shared" si="12"/>
        <v>0.30998333163939423</v>
      </c>
      <c r="X23" s="50"/>
    </row>
    <row r="24" spans="1:24" x14ac:dyDescent="0.3">
      <c r="A24" s="1" t="str">
        <f t="shared" si="13"/>
        <v>L4/14</v>
      </c>
      <c r="B24" s="18">
        <f t="shared" si="14"/>
        <v>14</v>
      </c>
      <c r="C24" s="74">
        <v>19738.97</v>
      </c>
      <c r="D24" s="75"/>
      <c r="E24" s="74">
        <f t="shared" si="15"/>
        <v>27097.658016000001</v>
      </c>
      <c r="F24" s="78">
        <f t="shared" si="0"/>
        <v>671.73339586860652</v>
      </c>
      <c r="G24" s="74">
        <f t="shared" si="16"/>
        <v>2258.138168</v>
      </c>
      <c r="H24" s="78">
        <f t="shared" si="1"/>
        <v>55.977782989050539</v>
      </c>
      <c r="I24" s="74">
        <f t="shared" si="17"/>
        <v>104.450632</v>
      </c>
      <c r="J24" s="78">
        <f t="shared" si="2"/>
        <v>2.5892635331272511</v>
      </c>
      <c r="K24" s="74">
        <f t="shared" si="18"/>
        <v>52.224743999999994</v>
      </c>
      <c r="L24" s="78">
        <f t="shared" si="3"/>
        <v>1.2946175870540084</v>
      </c>
      <c r="M24" s="95">
        <f t="shared" si="19"/>
        <v>13.713389684210528</v>
      </c>
      <c r="N24" s="96">
        <f t="shared" si="4"/>
        <v>0.3399460505407928</v>
      </c>
      <c r="O24" s="95">
        <f t="shared" si="5"/>
        <v>6.8566948421052638</v>
      </c>
      <c r="P24" s="96">
        <f t="shared" si="6"/>
        <v>0.1699730252703964</v>
      </c>
      <c r="Q24" s="95">
        <f t="shared" si="7"/>
        <v>2.7426779368421057</v>
      </c>
      <c r="R24" s="96">
        <f t="shared" si="8"/>
        <v>6.798921010815856E-2</v>
      </c>
      <c r="S24" s="25">
        <f t="shared" si="9"/>
        <v>14.347705263157895</v>
      </c>
      <c r="T24" s="25">
        <f t="shared" si="10"/>
        <v>0.35567032300917689</v>
      </c>
      <c r="U24" s="95">
        <f t="shared" si="11"/>
        <v>13.027720200000001</v>
      </c>
      <c r="V24" s="96">
        <f t="shared" si="12"/>
        <v>0.32294874801375317</v>
      </c>
      <c r="X24" s="50"/>
    </row>
    <row r="25" spans="1:24" x14ac:dyDescent="0.3">
      <c r="A25" s="1" t="str">
        <f t="shared" si="13"/>
        <v>L4/15</v>
      </c>
      <c r="B25" s="18">
        <f t="shared" si="14"/>
        <v>15</v>
      </c>
      <c r="C25" s="74">
        <v>19738.97</v>
      </c>
      <c r="D25" s="75"/>
      <c r="E25" s="74">
        <f t="shared" si="15"/>
        <v>27097.658016000001</v>
      </c>
      <c r="F25" s="78">
        <f t="shared" si="0"/>
        <v>671.73339586860652</v>
      </c>
      <c r="G25" s="74">
        <f t="shared" si="16"/>
        <v>2258.138168</v>
      </c>
      <c r="H25" s="78">
        <f t="shared" si="1"/>
        <v>55.977782989050539</v>
      </c>
      <c r="I25" s="74">
        <f t="shared" si="17"/>
        <v>104.450632</v>
      </c>
      <c r="J25" s="78">
        <f t="shared" si="2"/>
        <v>2.5892635331272511</v>
      </c>
      <c r="K25" s="74">
        <f t="shared" si="18"/>
        <v>52.224743999999994</v>
      </c>
      <c r="L25" s="78">
        <f t="shared" si="3"/>
        <v>1.2946175870540084</v>
      </c>
      <c r="M25" s="95">
        <f t="shared" si="19"/>
        <v>13.713389684210528</v>
      </c>
      <c r="N25" s="96">
        <f t="shared" si="4"/>
        <v>0.3399460505407928</v>
      </c>
      <c r="O25" s="95">
        <f t="shared" si="5"/>
        <v>6.8566948421052638</v>
      </c>
      <c r="P25" s="96">
        <f t="shared" si="6"/>
        <v>0.1699730252703964</v>
      </c>
      <c r="Q25" s="95">
        <f t="shared" si="7"/>
        <v>2.7426779368421057</v>
      </c>
      <c r="R25" s="96">
        <f t="shared" si="8"/>
        <v>6.798921010815856E-2</v>
      </c>
      <c r="S25" s="25">
        <f t="shared" si="9"/>
        <v>14.347705263157895</v>
      </c>
      <c r="T25" s="25">
        <f t="shared" si="10"/>
        <v>0.35567032300917689</v>
      </c>
      <c r="U25" s="95">
        <f t="shared" si="11"/>
        <v>13.027720200000001</v>
      </c>
      <c r="V25" s="96">
        <f t="shared" si="12"/>
        <v>0.32294874801375317</v>
      </c>
      <c r="X25" s="50"/>
    </row>
    <row r="26" spans="1:24" x14ac:dyDescent="0.3">
      <c r="A26" s="1" t="str">
        <f t="shared" si="13"/>
        <v>L4/16</v>
      </c>
      <c r="B26" s="18">
        <f t="shared" si="14"/>
        <v>16</v>
      </c>
      <c r="C26" s="74">
        <v>20531.419999999998</v>
      </c>
      <c r="D26" s="75"/>
      <c r="E26" s="74">
        <f t="shared" si="15"/>
        <v>28185.533375999999</v>
      </c>
      <c r="F26" s="78">
        <f t="shared" si="0"/>
        <v>698.70112161904217</v>
      </c>
      <c r="G26" s="74">
        <f t="shared" si="16"/>
        <v>2348.7944480000001</v>
      </c>
      <c r="H26" s="78">
        <f t="shared" si="1"/>
        <v>58.225093468253519</v>
      </c>
      <c r="I26" s="74">
        <f t="shared" si="17"/>
        <v>52.224743999999994</v>
      </c>
      <c r="J26" s="78">
        <f t="shared" si="2"/>
        <v>1.2946175870540084</v>
      </c>
      <c r="K26" s="74">
        <f t="shared" si="18"/>
        <v>26.112943999999999</v>
      </c>
      <c r="L26" s="78">
        <f t="shared" si="3"/>
        <v>0.64732297303662123</v>
      </c>
      <c r="M26" s="95">
        <f t="shared" si="19"/>
        <v>14.263933894736843</v>
      </c>
      <c r="N26" s="96">
        <f t="shared" si="4"/>
        <v>0.35359368502987965</v>
      </c>
      <c r="O26" s="95">
        <f t="shared" si="5"/>
        <v>7.1319669473684213</v>
      </c>
      <c r="P26" s="96">
        <f t="shared" si="6"/>
        <v>0.17679684251493982</v>
      </c>
      <c r="Q26" s="95">
        <f t="shared" si="7"/>
        <v>2.8527867789473684</v>
      </c>
      <c r="R26" s="96">
        <f t="shared" si="8"/>
        <v>7.0718737005975932E-2</v>
      </c>
      <c r="S26" s="25">
        <f t="shared" si="9"/>
        <v>14.581088210526318</v>
      </c>
      <c r="T26" s="25">
        <f t="shared" si="10"/>
        <v>0.36145573515368945</v>
      </c>
      <c r="U26" s="95">
        <f t="shared" si="11"/>
        <v>13.5507372</v>
      </c>
      <c r="V26" s="96">
        <f t="shared" si="12"/>
        <v>0.33591400077838568</v>
      </c>
      <c r="X26" s="50"/>
    </row>
    <row r="27" spans="1:24" x14ac:dyDescent="0.3">
      <c r="A27" s="1" t="str">
        <f t="shared" si="13"/>
        <v>L4/17</v>
      </c>
      <c r="B27" s="18">
        <f t="shared" si="14"/>
        <v>17</v>
      </c>
      <c r="C27" s="74">
        <v>20531.419999999998</v>
      </c>
      <c r="D27" s="75"/>
      <c r="E27" s="74">
        <f t="shared" si="15"/>
        <v>28185.533375999999</v>
      </c>
      <c r="F27" s="78">
        <f t="shared" si="0"/>
        <v>698.70112161904217</v>
      </c>
      <c r="G27" s="74">
        <f t="shared" si="16"/>
        <v>2348.7944480000001</v>
      </c>
      <c r="H27" s="78">
        <f t="shared" si="1"/>
        <v>58.225093468253519</v>
      </c>
      <c r="I27" s="74">
        <f t="shared" si="17"/>
        <v>52.224743999999994</v>
      </c>
      <c r="J27" s="78">
        <f t="shared" si="2"/>
        <v>1.2946175870540084</v>
      </c>
      <c r="K27" s="74">
        <f t="shared" si="18"/>
        <v>26.112943999999999</v>
      </c>
      <c r="L27" s="78">
        <f t="shared" si="3"/>
        <v>0.64732297303662123</v>
      </c>
      <c r="M27" s="95">
        <f t="shared" si="19"/>
        <v>14.263933894736843</v>
      </c>
      <c r="N27" s="96">
        <f t="shared" si="4"/>
        <v>0.35359368502987965</v>
      </c>
      <c r="O27" s="95">
        <f t="shared" si="5"/>
        <v>7.1319669473684213</v>
      </c>
      <c r="P27" s="96">
        <f t="shared" si="6"/>
        <v>0.17679684251493982</v>
      </c>
      <c r="Q27" s="95">
        <f t="shared" si="7"/>
        <v>2.8527867789473684</v>
      </c>
      <c r="R27" s="96">
        <f t="shared" si="8"/>
        <v>7.0718737005975932E-2</v>
      </c>
      <c r="S27" s="25">
        <f t="shared" si="9"/>
        <v>14.581088210526318</v>
      </c>
      <c r="T27" s="25">
        <f t="shared" si="10"/>
        <v>0.36145573515368945</v>
      </c>
      <c r="U27" s="95">
        <f t="shared" si="11"/>
        <v>13.5507372</v>
      </c>
      <c r="V27" s="96">
        <f t="shared" si="12"/>
        <v>0.33591400077838568</v>
      </c>
      <c r="X27" s="50"/>
    </row>
    <row r="28" spans="1:24" x14ac:dyDescent="0.3">
      <c r="A28" s="1" t="str">
        <f t="shared" si="13"/>
        <v>L4/18</v>
      </c>
      <c r="B28" s="18">
        <f t="shared" si="14"/>
        <v>18</v>
      </c>
      <c r="C28" s="74">
        <v>21323.87</v>
      </c>
      <c r="D28" s="75"/>
      <c r="E28" s="74">
        <f t="shared" si="15"/>
        <v>29273.408735999998</v>
      </c>
      <c r="F28" s="78">
        <f t="shared" si="0"/>
        <v>725.66884736947782</v>
      </c>
      <c r="G28" s="74">
        <f t="shared" si="16"/>
        <v>2439.4507279999998</v>
      </c>
      <c r="H28" s="78">
        <f t="shared" si="1"/>
        <v>60.472403947456485</v>
      </c>
      <c r="I28" s="74">
        <f t="shared" si="17"/>
        <v>52.224743999999994</v>
      </c>
      <c r="J28" s="78">
        <f t="shared" si="2"/>
        <v>1.2946175870540084</v>
      </c>
      <c r="K28" s="74">
        <f t="shared" si="18"/>
        <v>26.112943999999999</v>
      </c>
      <c r="L28" s="78">
        <f t="shared" si="3"/>
        <v>0.64732297303662123</v>
      </c>
      <c r="M28" s="95">
        <f t="shared" si="19"/>
        <v>14.814478105263158</v>
      </c>
      <c r="N28" s="96">
        <f t="shared" si="4"/>
        <v>0.36724131951896655</v>
      </c>
      <c r="O28" s="95">
        <f t="shared" si="5"/>
        <v>7.4072390526315788</v>
      </c>
      <c r="P28" s="96">
        <f t="shared" si="6"/>
        <v>0.18362065975948327</v>
      </c>
      <c r="Q28" s="95">
        <f t="shared" si="7"/>
        <v>2.9628956210526316</v>
      </c>
      <c r="R28" s="96">
        <f t="shared" si="8"/>
        <v>7.3448263903793304E-2</v>
      </c>
      <c r="S28" s="25">
        <f t="shared" si="9"/>
        <v>15.131632421052631</v>
      </c>
      <c r="T28" s="25">
        <f t="shared" si="10"/>
        <v>0.3751033696427763</v>
      </c>
      <c r="U28" s="95">
        <f t="shared" si="11"/>
        <v>14.073754199999998</v>
      </c>
      <c r="V28" s="96">
        <f t="shared" si="12"/>
        <v>0.34887925354301813</v>
      </c>
      <c r="X28" s="50"/>
    </row>
    <row r="29" spans="1:24" x14ac:dyDescent="0.3">
      <c r="A29" s="1" t="str">
        <f t="shared" si="13"/>
        <v>L4/19</v>
      </c>
      <c r="B29" s="18">
        <f t="shared" si="14"/>
        <v>19</v>
      </c>
      <c r="C29" s="74">
        <v>21323.87</v>
      </c>
      <c r="D29" s="75"/>
      <c r="E29" s="74">
        <f t="shared" si="15"/>
        <v>29273.408735999998</v>
      </c>
      <c r="F29" s="78">
        <f t="shared" si="0"/>
        <v>725.66884736947782</v>
      </c>
      <c r="G29" s="74">
        <f t="shared" si="16"/>
        <v>2439.4507279999998</v>
      </c>
      <c r="H29" s="78">
        <f t="shared" si="1"/>
        <v>60.472403947456485</v>
      </c>
      <c r="I29" s="74">
        <f t="shared" si="17"/>
        <v>52.224743999999994</v>
      </c>
      <c r="J29" s="78">
        <f t="shared" si="2"/>
        <v>1.2946175870540084</v>
      </c>
      <c r="K29" s="74">
        <f t="shared" si="18"/>
        <v>26.112943999999999</v>
      </c>
      <c r="L29" s="78">
        <f t="shared" si="3"/>
        <v>0.64732297303662123</v>
      </c>
      <c r="M29" s="95">
        <f t="shared" si="19"/>
        <v>14.814478105263158</v>
      </c>
      <c r="N29" s="96">
        <f t="shared" si="4"/>
        <v>0.36724131951896655</v>
      </c>
      <c r="O29" s="95">
        <f t="shared" si="5"/>
        <v>7.4072390526315788</v>
      </c>
      <c r="P29" s="96">
        <f t="shared" si="6"/>
        <v>0.18362065975948327</v>
      </c>
      <c r="Q29" s="95">
        <f t="shared" si="7"/>
        <v>2.9628956210526316</v>
      </c>
      <c r="R29" s="96">
        <f t="shared" si="8"/>
        <v>7.3448263903793304E-2</v>
      </c>
      <c r="S29" s="25">
        <f t="shared" si="9"/>
        <v>15.131632421052631</v>
      </c>
      <c r="T29" s="25">
        <f t="shared" si="10"/>
        <v>0.3751033696427763</v>
      </c>
      <c r="U29" s="95">
        <f t="shared" si="11"/>
        <v>14.073754199999998</v>
      </c>
      <c r="V29" s="96">
        <f t="shared" si="12"/>
        <v>0.34887925354301813</v>
      </c>
      <c r="X29" s="50"/>
    </row>
    <row r="30" spans="1:24" x14ac:dyDescent="0.3">
      <c r="A30" s="1" t="str">
        <f t="shared" si="13"/>
        <v>L4/20</v>
      </c>
      <c r="B30" s="18">
        <f t="shared" si="14"/>
        <v>20</v>
      </c>
      <c r="C30" s="74">
        <v>22116.33</v>
      </c>
      <c r="D30" s="75"/>
      <c r="E30" s="74">
        <f t="shared" si="15"/>
        <v>30361.297824000001</v>
      </c>
      <c r="F30" s="78">
        <f t="shared" si="0"/>
        <v>752.63691342814434</v>
      </c>
      <c r="G30" s="74">
        <f t="shared" si="16"/>
        <v>2530.1081520000002</v>
      </c>
      <c r="H30" s="78">
        <f t="shared" si="1"/>
        <v>62.719742785678704</v>
      </c>
      <c r="I30" s="74">
        <f t="shared" si="17"/>
        <v>52.224743999999994</v>
      </c>
      <c r="J30" s="78">
        <f t="shared" si="2"/>
        <v>1.2946175870540084</v>
      </c>
      <c r="K30" s="74">
        <f t="shared" si="18"/>
        <v>26.112943999999999</v>
      </c>
      <c r="L30" s="78">
        <f t="shared" si="3"/>
        <v>0.64732297303662123</v>
      </c>
      <c r="M30" s="95">
        <f t="shared" si="19"/>
        <v>15.365029263157895</v>
      </c>
      <c r="N30" s="96">
        <f t="shared" si="4"/>
        <v>0.38088912622881799</v>
      </c>
      <c r="O30" s="95">
        <f t="shared" si="5"/>
        <v>7.6825146315789477</v>
      </c>
      <c r="P30" s="96">
        <f t="shared" si="6"/>
        <v>0.19044456311440899</v>
      </c>
      <c r="Q30" s="95">
        <f t="shared" si="7"/>
        <v>3.0730058526315789</v>
      </c>
      <c r="R30" s="96">
        <f t="shared" si="8"/>
        <v>7.6177825245763595E-2</v>
      </c>
      <c r="S30" s="25">
        <f t="shared" si="9"/>
        <v>15.68218357894737</v>
      </c>
      <c r="T30" s="25">
        <f t="shared" si="10"/>
        <v>0.38875117635262779</v>
      </c>
      <c r="U30" s="95">
        <f t="shared" si="11"/>
        <v>14.5967778</v>
      </c>
      <c r="V30" s="96">
        <f t="shared" si="12"/>
        <v>0.36184466991737707</v>
      </c>
      <c r="X30" s="50"/>
    </row>
    <row r="31" spans="1:24" x14ac:dyDescent="0.3">
      <c r="A31" s="1" t="str">
        <f t="shared" si="13"/>
        <v>L4/21</v>
      </c>
      <c r="B31" s="18">
        <f t="shared" si="14"/>
        <v>21</v>
      </c>
      <c r="C31" s="74">
        <v>22116.33</v>
      </c>
      <c r="D31" s="75"/>
      <c r="E31" s="74">
        <f t="shared" si="15"/>
        <v>30361.297824000001</v>
      </c>
      <c r="F31" s="78">
        <f t="shared" si="0"/>
        <v>752.63691342814434</v>
      </c>
      <c r="G31" s="74">
        <f t="shared" si="16"/>
        <v>2530.1081520000002</v>
      </c>
      <c r="H31" s="78">
        <f t="shared" si="1"/>
        <v>62.719742785678704</v>
      </c>
      <c r="I31" s="74">
        <f t="shared" si="17"/>
        <v>52.224743999999994</v>
      </c>
      <c r="J31" s="78">
        <f t="shared" si="2"/>
        <v>1.2946175870540084</v>
      </c>
      <c r="K31" s="74">
        <f t="shared" si="18"/>
        <v>26.112943999999999</v>
      </c>
      <c r="L31" s="78">
        <f t="shared" si="3"/>
        <v>0.64732297303662123</v>
      </c>
      <c r="M31" s="95">
        <f t="shared" si="19"/>
        <v>15.365029263157895</v>
      </c>
      <c r="N31" s="96">
        <f t="shared" si="4"/>
        <v>0.38088912622881799</v>
      </c>
      <c r="O31" s="95">
        <f t="shared" si="5"/>
        <v>7.6825146315789477</v>
      </c>
      <c r="P31" s="96">
        <f t="shared" si="6"/>
        <v>0.19044456311440899</v>
      </c>
      <c r="Q31" s="95">
        <f t="shared" si="7"/>
        <v>3.0730058526315789</v>
      </c>
      <c r="R31" s="96">
        <f t="shared" si="8"/>
        <v>7.6177825245763595E-2</v>
      </c>
      <c r="S31" s="25">
        <f t="shared" si="9"/>
        <v>15.68218357894737</v>
      </c>
      <c r="T31" s="25">
        <f t="shared" si="10"/>
        <v>0.38875117635262779</v>
      </c>
      <c r="U31" s="95">
        <f t="shared" si="11"/>
        <v>14.5967778</v>
      </c>
      <c r="V31" s="96">
        <f t="shared" si="12"/>
        <v>0.36184466991737707</v>
      </c>
      <c r="X31" s="50"/>
    </row>
    <row r="32" spans="1:24" x14ac:dyDescent="0.3">
      <c r="A32" s="1" t="str">
        <f t="shared" si="13"/>
        <v>L4/22</v>
      </c>
      <c r="B32" s="18">
        <f t="shared" si="14"/>
        <v>22</v>
      </c>
      <c r="C32" s="74">
        <v>22908.78</v>
      </c>
      <c r="D32" s="75"/>
      <c r="E32" s="74">
        <f t="shared" si="15"/>
        <v>31449.173183999999</v>
      </c>
      <c r="F32" s="78">
        <f t="shared" si="0"/>
        <v>779.60463917857999</v>
      </c>
      <c r="G32" s="74">
        <f t="shared" si="16"/>
        <v>2620.7644319999999</v>
      </c>
      <c r="H32" s="78">
        <f t="shared" si="1"/>
        <v>64.96705326488167</v>
      </c>
      <c r="I32" s="74">
        <f t="shared" si="17"/>
        <v>23.720840000000251</v>
      </c>
      <c r="J32" s="78">
        <f t="shared" si="2"/>
        <v>0.58802426381821105</v>
      </c>
      <c r="K32" s="74">
        <f t="shared" si="18"/>
        <v>0</v>
      </c>
      <c r="L32" s="78">
        <f t="shared" si="3"/>
        <v>0</v>
      </c>
      <c r="M32" s="95">
        <f t="shared" si="19"/>
        <v>15.91557347368421</v>
      </c>
      <c r="N32" s="96">
        <f t="shared" si="4"/>
        <v>0.39453676071790483</v>
      </c>
      <c r="O32" s="95">
        <f t="shared" si="5"/>
        <v>7.9577867368421051</v>
      </c>
      <c r="P32" s="96">
        <f t="shared" si="6"/>
        <v>0.19726838035895242</v>
      </c>
      <c r="Q32" s="95">
        <f t="shared" si="7"/>
        <v>3.1831146947368421</v>
      </c>
      <c r="R32" s="96">
        <f t="shared" si="8"/>
        <v>7.8907352143580967E-2</v>
      </c>
      <c r="S32" s="25">
        <f t="shared" si="9"/>
        <v>16.059627157894738</v>
      </c>
      <c r="T32" s="25">
        <f t="shared" si="10"/>
        <v>0.39810775827145672</v>
      </c>
      <c r="U32" s="95">
        <f t="shared" si="11"/>
        <v>15.119794799999999</v>
      </c>
      <c r="V32" s="96">
        <f t="shared" si="12"/>
        <v>0.37480992268200963</v>
      </c>
      <c r="X32" s="50"/>
    </row>
    <row r="33" spans="1:24" x14ac:dyDescent="0.3">
      <c r="A33" s="1" t="str">
        <f t="shared" si="13"/>
        <v>L4/23</v>
      </c>
      <c r="B33" s="18">
        <f t="shared" si="14"/>
        <v>23</v>
      </c>
      <c r="C33" s="74">
        <v>23701.23</v>
      </c>
      <c r="D33" s="75"/>
      <c r="E33" s="74">
        <f t="shared" si="15"/>
        <v>32537.048544000001</v>
      </c>
      <c r="F33" s="78">
        <f t="shared" si="0"/>
        <v>806.57236492901575</v>
      </c>
      <c r="G33" s="74">
        <f t="shared" si="16"/>
        <v>2711.4207120000001</v>
      </c>
      <c r="H33" s="78">
        <f t="shared" si="1"/>
        <v>67.214363744084636</v>
      </c>
      <c r="I33" s="74">
        <f t="shared" si="17"/>
        <v>0</v>
      </c>
      <c r="J33" s="78">
        <f t="shared" si="2"/>
        <v>0</v>
      </c>
      <c r="K33" s="74">
        <f t="shared" si="18"/>
        <v>0</v>
      </c>
      <c r="L33" s="78">
        <f t="shared" si="3"/>
        <v>0</v>
      </c>
      <c r="M33" s="95">
        <f t="shared" si="19"/>
        <v>16.466117684210527</v>
      </c>
      <c r="N33" s="96">
        <f t="shared" si="4"/>
        <v>0.40818439520699173</v>
      </c>
      <c r="O33" s="95">
        <f t="shared" si="5"/>
        <v>8.2330588421052635</v>
      </c>
      <c r="P33" s="96">
        <f t="shared" si="6"/>
        <v>0.20409219760349587</v>
      </c>
      <c r="Q33" s="95">
        <f t="shared" si="7"/>
        <v>3.2932235368421052</v>
      </c>
      <c r="R33" s="96">
        <f t="shared" si="8"/>
        <v>8.1636879041398352E-2</v>
      </c>
      <c r="S33" s="25">
        <f t="shared" si="9"/>
        <v>16.466117684210527</v>
      </c>
      <c r="T33" s="25">
        <f t="shared" si="10"/>
        <v>0.40818439520699173</v>
      </c>
      <c r="U33" s="95">
        <f t="shared" si="11"/>
        <v>15.6428118</v>
      </c>
      <c r="V33" s="96">
        <f t="shared" si="12"/>
        <v>0.3877751754466422</v>
      </c>
      <c r="X33" s="50"/>
    </row>
    <row r="34" spans="1:24" x14ac:dyDescent="0.3">
      <c r="A34" s="1" t="str">
        <f t="shared" si="13"/>
        <v>L4/24</v>
      </c>
      <c r="B34" s="18">
        <f t="shared" si="14"/>
        <v>24</v>
      </c>
      <c r="C34" s="74">
        <v>24493.66</v>
      </c>
      <c r="D34" s="75"/>
      <c r="E34" s="74">
        <f t="shared" si="15"/>
        <v>33624.896448</v>
      </c>
      <c r="F34" s="78">
        <f t="shared" si="0"/>
        <v>833.53941006298976</v>
      </c>
      <c r="G34" s="74">
        <f t="shared" si="16"/>
        <v>2802.0747040000001</v>
      </c>
      <c r="H34" s="78">
        <f t="shared" si="1"/>
        <v>69.461617505249151</v>
      </c>
      <c r="I34" s="74">
        <f t="shared" si="17"/>
        <v>0</v>
      </c>
      <c r="J34" s="78">
        <f t="shared" si="2"/>
        <v>0</v>
      </c>
      <c r="K34" s="74">
        <f t="shared" si="18"/>
        <v>0</v>
      </c>
      <c r="L34" s="78">
        <f t="shared" si="3"/>
        <v>0</v>
      </c>
      <c r="M34" s="95">
        <f t="shared" si="19"/>
        <v>17.016648</v>
      </c>
      <c r="N34" s="96">
        <f t="shared" si="4"/>
        <v>0.42183168525454945</v>
      </c>
      <c r="O34" s="95">
        <f t="shared" si="5"/>
        <v>8.508324</v>
      </c>
      <c r="P34" s="96">
        <f t="shared" si="6"/>
        <v>0.21091584262727472</v>
      </c>
      <c r="Q34" s="95">
        <f t="shared" si="7"/>
        <v>3.4033296000000002</v>
      </c>
      <c r="R34" s="96">
        <f t="shared" si="8"/>
        <v>8.4366337050909901E-2</v>
      </c>
      <c r="S34" s="25">
        <f t="shared" si="9"/>
        <v>17.016648000000004</v>
      </c>
      <c r="T34" s="25">
        <f t="shared" si="10"/>
        <v>0.42183168525454956</v>
      </c>
      <c r="U34" s="95">
        <f t="shared" si="11"/>
        <v>16.165815599999998</v>
      </c>
      <c r="V34" s="96">
        <f t="shared" si="12"/>
        <v>0.40074010099182195</v>
      </c>
      <c r="X34" s="50"/>
    </row>
    <row r="35" spans="1:24" x14ac:dyDescent="0.3">
      <c r="A35" s="1" t="str">
        <f t="shared" si="13"/>
        <v>L4/25</v>
      </c>
      <c r="B35" s="18">
        <f t="shared" si="14"/>
        <v>25</v>
      </c>
      <c r="C35" s="74">
        <v>24493.66</v>
      </c>
      <c r="D35" s="75"/>
      <c r="E35" s="74">
        <f t="shared" si="15"/>
        <v>33624.896448</v>
      </c>
      <c r="F35" s="78">
        <f t="shared" si="0"/>
        <v>833.53941006298976</v>
      </c>
      <c r="G35" s="74">
        <f t="shared" si="16"/>
        <v>2802.0747040000001</v>
      </c>
      <c r="H35" s="78">
        <f t="shared" si="1"/>
        <v>69.461617505249151</v>
      </c>
      <c r="I35" s="74">
        <f t="shared" si="17"/>
        <v>0</v>
      </c>
      <c r="J35" s="78">
        <f t="shared" si="2"/>
        <v>0</v>
      </c>
      <c r="K35" s="74">
        <f t="shared" si="18"/>
        <v>0</v>
      </c>
      <c r="L35" s="78">
        <f t="shared" si="3"/>
        <v>0</v>
      </c>
      <c r="M35" s="95">
        <f t="shared" si="19"/>
        <v>17.016648</v>
      </c>
      <c r="N35" s="96">
        <f t="shared" si="4"/>
        <v>0.42183168525454945</v>
      </c>
      <c r="O35" s="95">
        <f t="shared" si="5"/>
        <v>8.508324</v>
      </c>
      <c r="P35" s="96">
        <f t="shared" si="6"/>
        <v>0.21091584262727472</v>
      </c>
      <c r="Q35" s="95">
        <f t="shared" si="7"/>
        <v>3.4033296000000002</v>
      </c>
      <c r="R35" s="96">
        <f t="shared" si="8"/>
        <v>8.4366337050909901E-2</v>
      </c>
      <c r="S35" s="25">
        <f t="shared" si="9"/>
        <v>17.016648000000004</v>
      </c>
      <c r="T35" s="25">
        <f t="shared" si="10"/>
        <v>0.42183168525454956</v>
      </c>
      <c r="U35" s="95">
        <f t="shared" si="11"/>
        <v>16.165815599999998</v>
      </c>
      <c r="V35" s="96">
        <f t="shared" si="12"/>
        <v>0.40074010099182195</v>
      </c>
      <c r="X35" s="50"/>
    </row>
    <row r="36" spans="1:24" x14ac:dyDescent="0.3">
      <c r="A36" s="1" t="str">
        <f t="shared" si="13"/>
        <v>L4/26</v>
      </c>
      <c r="B36" s="18">
        <f t="shared" si="14"/>
        <v>26</v>
      </c>
      <c r="C36" s="74">
        <v>24493.66</v>
      </c>
      <c r="D36" s="75"/>
      <c r="E36" s="74">
        <f t="shared" si="15"/>
        <v>33624.896448</v>
      </c>
      <c r="F36" s="78">
        <f t="shared" si="0"/>
        <v>833.53941006298976</v>
      </c>
      <c r="G36" s="74">
        <f t="shared" si="16"/>
        <v>2802.0747040000001</v>
      </c>
      <c r="H36" s="78">
        <f t="shared" si="1"/>
        <v>69.461617505249151</v>
      </c>
      <c r="I36" s="74">
        <f t="shared" si="17"/>
        <v>0</v>
      </c>
      <c r="J36" s="78">
        <f t="shared" si="2"/>
        <v>0</v>
      </c>
      <c r="K36" s="74">
        <f t="shared" si="18"/>
        <v>0</v>
      </c>
      <c r="L36" s="78">
        <f t="shared" si="3"/>
        <v>0</v>
      </c>
      <c r="M36" s="95">
        <f t="shared" si="19"/>
        <v>17.016648</v>
      </c>
      <c r="N36" s="96">
        <f t="shared" si="4"/>
        <v>0.42183168525454945</v>
      </c>
      <c r="O36" s="95">
        <f t="shared" si="5"/>
        <v>8.508324</v>
      </c>
      <c r="P36" s="96">
        <f t="shared" si="6"/>
        <v>0.21091584262727472</v>
      </c>
      <c r="Q36" s="95">
        <f t="shared" si="7"/>
        <v>3.4033296000000002</v>
      </c>
      <c r="R36" s="96">
        <f t="shared" si="8"/>
        <v>8.4366337050909901E-2</v>
      </c>
      <c r="S36" s="25">
        <f t="shared" si="9"/>
        <v>17.016648000000004</v>
      </c>
      <c r="T36" s="25">
        <f t="shared" si="10"/>
        <v>0.42183168525454956</v>
      </c>
      <c r="U36" s="95">
        <f t="shared" si="11"/>
        <v>16.165815599999998</v>
      </c>
      <c r="V36" s="96">
        <f t="shared" si="12"/>
        <v>0.40074010099182195</v>
      </c>
      <c r="X36" s="50"/>
    </row>
    <row r="37" spans="1:24" x14ac:dyDescent="0.3">
      <c r="A37" s="1" t="str">
        <f t="shared" si="13"/>
        <v>L4/27</v>
      </c>
      <c r="B37" s="18">
        <f t="shared" si="14"/>
        <v>27</v>
      </c>
      <c r="C37" s="74">
        <v>24493.66</v>
      </c>
      <c r="D37" s="75"/>
      <c r="E37" s="74">
        <f t="shared" si="15"/>
        <v>33624.896448</v>
      </c>
      <c r="F37" s="78">
        <f t="shared" si="0"/>
        <v>833.53941006298976</v>
      </c>
      <c r="G37" s="74">
        <f t="shared" si="16"/>
        <v>2802.0747040000001</v>
      </c>
      <c r="H37" s="78">
        <f t="shared" si="1"/>
        <v>69.461617505249151</v>
      </c>
      <c r="I37" s="74">
        <f t="shared" si="17"/>
        <v>0</v>
      </c>
      <c r="J37" s="78">
        <f t="shared" si="2"/>
        <v>0</v>
      </c>
      <c r="K37" s="74">
        <f t="shared" si="18"/>
        <v>0</v>
      </c>
      <c r="L37" s="78">
        <f t="shared" si="3"/>
        <v>0</v>
      </c>
      <c r="M37" s="95">
        <f t="shared" si="19"/>
        <v>17.016648</v>
      </c>
      <c r="N37" s="96">
        <f t="shared" si="4"/>
        <v>0.42183168525454945</v>
      </c>
      <c r="O37" s="95">
        <f t="shared" si="5"/>
        <v>8.508324</v>
      </c>
      <c r="P37" s="96">
        <f t="shared" si="6"/>
        <v>0.21091584262727472</v>
      </c>
      <c r="Q37" s="95">
        <f t="shared" si="7"/>
        <v>3.4033296000000002</v>
      </c>
      <c r="R37" s="96">
        <f t="shared" si="8"/>
        <v>8.4366337050909901E-2</v>
      </c>
      <c r="S37" s="25">
        <f t="shared" si="9"/>
        <v>17.016648000000004</v>
      </c>
      <c r="T37" s="25">
        <f t="shared" si="10"/>
        <v>0.42183168525454956</v>
      </c>
      <c r="U37" s="95">
        <f t="shared" si="11"/>
        <v>16.165815599999998</v>
      </c>
      <c r="V37" s="96">
        <f t="shared" si="12"/>
        <v>0.40074010099182195</v>
      </c>
      <c r="X37" s="50"/>
    </row>
    <row r="38" spans="1:24" x14ac:dyDescent="0.3">
      <c r="B38" s="26"/>
      <c r="C38" s="76"/>
      <c r="D38" s="77"/>
      <c r="E38" s="76"/>
      <c r="F38" s="77"/>
      <c r="G38" s="76"/>
      <c r="H38" s="77"/>
      <c r="I38" s="76"/>
      <c r="J38" s="77"/>
      <c r="K38" s="76"/>
      <c r="L38" s="77"/>
      <c r="M38" s="76"/>
      <c r="N38" s="77"/>
      <c r="O38" s="76"/>
      <c r="P38" s="77"/>
      <c r="Q38" s="76"/>
      <c r="R38" s="77"/>
      <c r="S38" s="26"/>
      <c r="T38" s="26"/>
      <c r="U38" s="76"/>
      <c r="V38" s="77"/>
    </row>
  </sheetData>
  <mergeCells count="286">
    <mergeCell ref="U34:V34"/>
    <mergeCell ref="U35:V35"/>
    <mergeCell ref="U36:V36"/>
    <mergeCell ref="U37:V37"/>
    <mergeCell ref="U38:V38"/>
    <mergeCell ref="U28:V28"/>
    <mergeCell ref="U29:V29"/>
    <mergeCell ref="U30:V30"/>
    <mergeCell ref="U31:V31"/>
    <mergeCell ref="U32:V32"/>
    <mergeCell ref="U33:V33"/>
    <mergeCell ref="Q33:R33"/>
    <mergeCell ref="Q34:R34"/>
    <mergeCell ref="Q35:R35"/>
    <mergeCell ref="Q21:R21"/>
    <mergeCell ref="Q22:R22"/>
    <mergeCell ref="Q23:R23"/>
    <mergeCell ref="Q24:R24"/>
    <mergeCell ref="Q25:R25"/>
    <mergeCell ref="Q26:R26"/>
    <mergeCell ref="Q28:R28"/>
    <mergeCell ref="Q29:R29"/>
    <mergeCell ref="Q30:R30"/>
    <mergeCell ref="Q31:R31"/>
    <mergeCell ref="Q32:R32"/>
    <mergeCell ref="Q19:R19"/>
    <mergeCell ref="Q20:R20"/>
    <mergeCell ref="U22:V22"/>
    <mergeCell ref="U23:V23"/>
    <mergeCell ref="U24:V24"/>
    <mergeCell ref="U25:V25"/>
    <mergeCell ref="U26:V26"/>
    <mergeCell ref="U27:V27"/>
    <mergeCell ref="U10:V10"/>
    <mergeCell ref="U11:V11"/>
    <mergeCell ref="U12:V12"/>
    <mergeCell ref="U13:V13"/>
    <mergeCell ref="U14:V14"/>
    <mergeCell ref="U15:V15"/>
    <mergeCell ref="Q15:R15"/>
    <mergeCell ref="Q16:R16"/>
    <mergeCell ref="Q17:R17"/>
    <mergeCell ref="U16:V16"/>
    <mergeCell ref="U20:V20"/>
    <mergeCell ref="U21:V21"/>
    <mergeCell ref="O38:P38"/>
    <mergeCell ref="Q10:R10"/>
    <mergeCell ref="Q11:R11"/>
    <mergeCell ref="Q12:R12"/>
    <mergeCell ref="Q13:R13"/>
    <mergeCell ref="Q14:R14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Q36:R36"/>
    <mergeCell ref="Q37:R37"/>
    <mergeCell ref="Q38:R38"/>
    <mergeCell ref="Q27:R27"/>
    <mergeCell ref="O20:P20"/>
    <mergeCell ref="O21:P21"/>
    <mergeCell ref="M33:N33"/>
    <mergeCell ref="M34:N34"/>
    <mergeCell ref="M35:N35"/>
    <mergeCell ref="M36:N36"/>
    <mergeCell ref="M37:N37"/>
    <mergeCell ref="O34:P34"/>
    <mergeCell ref="O35:P35"/>
    <mergeCell ref="O36:P36"/>
    <mergeCell ref="O37:P37"/>
    <mergeCell ref="M38:N38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K35:L35"/>
    <mergeCell ref="K36:L36"/>
    <mergeCell ref="K37:L37"/>
    <mergeCell ref="K26:L26"/>
    <mergeCell ref="K27:L27"/>
    <mergeCell ref="K28:L28"/>
    <mergeCell ref="K29:L29"/>
    <mergeCell ref="K30:L30"/>
    <mergeCell ref="K31:L31"/>
    <mergeCell ref="I38:J38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K38:L38"/>
    <mergeCell ref="K32:L32"/>
    <mergeCell ref="K33:L33"/>
    <mergeCell ref="K34:L34"/>
    <mergeCell ref="I30:J30"/>
    <mergeCell ref="I31:J31"/>
    <mergeCell ref="I20:J20"/>
    <mergeCell ref="I21:J21"/>
    <mergeCell ref="I22:J22"/>
    <mergeCell ref="I23:J23"/>
    <mergeCell ref="I24:J24"/>
    <mergeCell ref="I25:J25"/>
    <mergeCell ref="Q9:R9"/>
    <mergeCell ref="K22:L22"/>
    <mergeCell ref="K23:L23"/>
    <mergeCell ref="K24:L24"/>
    <mergeCell ref="K25:L25"/>
    <mergeCell ref="M10:N10"/>
    <mergeCell ref="M13:N13"/>
    <mergeCell ref="M14:N14"/>
    <mergeCell ref="M15:N15"/>
    <mergeCell ref="M16:N16"/>
    <mergeCell ref="M17:N17"/>
    <mergeCell ref="M18:N18"/>
    <mergeCell ref="M19:N19"/>
    <mergeCell ref="M20:N20"/>
    <mergeCell ref="K20:L20"/>
    <mergeCell ref="K21:L21"/>
    <mergeCell ref="U9:V9"/>
    <mergeCell ref="I16:J16"/>
    <mergeCell ref="I17:J17"/>
    <mergeCell ref="I18:J18"/>
    <mergeCell ref="I19:J19"/>
    <mergeCell ref="K19:L19"/>
    <mergeCell ref="O10:P10"/>
    <mergeCell ref="O11:P11"/>
    <mergeCell ref="O12:P12"/>
    <mergeCell ref="I12:J12"/>
    <mergeCell ref="I13:J13"/>
    <mergeCell ref="I14:J14"/>
    <mergeCell ref="I15:J15"/>
    <mergeCell ref="M9:N9"/>
    <mergeCell ref="O9:P9"/>
    <mergeCell ref="O13:P13"/>
    <mergeCell ref="O14:P14"/>
    <mergeCell ref="O15:P15"/>
    <mergeCell ref="O18:P18"/>
    <mergeCell ref="O19:P19"/>
    <mergeCell ref="U17:V17"/>
    <mergeCell ref="U18:V18"/>
    <mergeCell ref="U19:V19"/>
    <mergeCell ref="Q18:R18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5:H25"/>
    <mergeCell ref="G26:H26"/>
    <mergeCell ref="G15:H15"/>
    <mergeCell ref="G16:H16"/>
    <mergeCell ref="G17:H17"/>
    <mergeCell ref="G18:H18"/>
    <mergeCell ref="G19:H19"/>
    <mergeCell ref="G20:H20"/>
    <mergeCell ref="G33:H33"/>
    <mergeCell ref="G14:H14"/>
    <mergeCell ref="G9:H9"/>
    <mergeCell ref="I9:J9"/>
    <mergeCell ref="I10:J10"/>
    <mergeCell ref="I11:J11"/>
    <mergeCell ref="G21:H21"/>
    <mergeCell ref="G22:H22"/>
    <mergeCell ref="G23:H23"/>
    <mergeCell ref="G24:H24"/>
    <mergeCell ref="U7:V7"/>
    <mergeCell ref="I6:J6"/>
    <mergeCell ref="K6:L6"/>
    <mergeCell ref="K7:L7"/>
    <mergeCell ref="M7:R7"/>
    <mergeCell ref="K8:L8"/>
    <mergeCell ref="E37:F37"/>
    <mergeCell ref="E38:F38"/>
    <mergeCell ref="E9:F9"/>
    <mergeCell ref="E36:F36"/>
    <mergeCell ref="M6:R6"/>
    <mergeCell ref="C6:F6"/>
    <mergeCell ref="C8:D8"/>
    <mergeCell ref="Q8:R8"/>
    <mergeCell ref="G7:H7"/>
    <mergeCell ref="I7:J7"/>
    <mergeCell ref="I8:J8"/>
    <mergeCell ref="M11:N11"/>
    <mergeCell ref="M12:N12"/>
    <mergeCell ref="G10:H10"/>
    <mergeCell ref="G11:H11"/>
    <mergeCell ref="G12:H12"/>
    <mergeCell ref="K9:L9"/>
    <mergeCell ref="G13:H13"/>
    <mergeCell ref="C7:D7"/>
    <mergeCell ref="E7:F7"/>
    <mergeCell ref="E8:F8"/>
    <mergeCell ref="C9:D9"/>
    <mergeCell ref="E31:F31"/>
    <mergeCell ref="E32:F32"/>
    <mergeCell ref="E33:F33"/>
    <mergeCell ref="E34:F34"/>
    <mergeCell ref="E35:F35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C31:D31"/>
    <mergeCell ref="C32:D32"/>
    <mergeCell ref="C33:D33"/>
    <mergeCell ref="C38:D38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C10:D10"/>
    <mergeCell ref="C11:D11"/>
    <mergeCell ref="C12:D12"/>
    <mergeCell ref="C34:D34"/>
    <mergeCell ref="C26:D26"/>
    <mergeCell ref="C27:D27"/>
    <mergeCell ref="C28:D28"/>
    <mergeCell ref="C29:D29"/>
    <mergeCell ref="C22:D22"/>
    <mergeCell ref="C23:D23"/>
    <mergeCell ref="C35:D35"/>
    <mergeCell ref="C36:D36"/>
    <mergeCell ref="C37:D37"/>
    <mergeCell ref="C30:D30"/>
    <mergeCell ref="C13:D13"/>
    <mergeCell ref="C14:D14"/>
    <mergeCell ref="C15:D15"/>
    <mergeCell ref="C16:D16"/>
    <mergeCell ref="C24:D24"/>
    <mergeCell ref="C25:D25"/>
    <mergeCell ref="C18:D18"/>
    <mergeCell ref="C19:D19"/>
    <mergeCell ref="C20:D20"/>
    <mergeCell ref="C21:D21"/>
    <mergeCell ref="C17:D17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workbookViewId="0">
      <selection activeCell="G24" sqref="G24"/>
    </sheetView>
  </sheetViews>
  <sheetFormatPr defaultColWidth="8.85546875" defaultRowHeight="15" x14ac:dyDescent="0.3"/>
  <cols>
    <col min="1" max="1" width="7.5703125" style="1" bestFit="1" customWidth="1"/>
    <col min="2" max="2" width="8.85546875" style="1" customWidth="1"/>
    <col min="3" max="3" width="7.5703125" style="1" bestFit="1" customWidth="1"/>
    <col min="4" max="16384" width="8.85546875" style="1"/>
  </cols>
  <sheetData>
    <row r="1" spans="1:14" ht="16.5" x14ac:dyDescent="0.3">
      <c r="E1" s="45"/>
      <c r="N1" s="47" t="str">
        <f>Voorblad!G24</f>
        <v>1 april 2020</v>
      </c>
    </row>
    <row r="3" spans="1:14" ht="16.5" x14ac:dyDescent="0.3">
      <c r="A3" s="32" t="s">
        <v>177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9"/>
      <c r="N3" s="29"/>
    </row>
    <row r="8" spans="1:14" x14ac:dyDescent="0.3">
      <c r="A8" s="15" t="s">
        <v>7</v>
      </c>
      <c r="B8" s="16"/>
      <c r="C8" s="17"/>
      <c r="D8" s="17"/>
      <c r="E8" s="15" t="s">
        <v>8</v>
      </c>
      <c r="F8" s="16"/>
      <c r="G8" s="15" t="s">
        <v>11</v>
      </c>
      <c r="H8" s="17"/>
      <c r="I8" s="17"/>
      <c r="J8" s="17"/>
      <c r="K8" s="17"/>
      <c r="L8" s="17"/>
      <c r="M8" s="17"/>
      <c r="N8" s="16"/>
    </row>
    <row r="9" spans="1:14" x14ac:dyDescent="0.3">
      <c r="A9" s="79">
        <v>1</v>
      </c>
      <c r="B9" s="80"/>
      <c r="C9" s="87"/>
      <c r="D9" s="80"/>
      <c r="E9" s="87"/>
      <c r="F9" s="80"/>
      <c r="G9" s="87" t="s">
        <v>14</v>
      </c>
      <c r="H9" s="88"/>
      <c r="I9" s="88"/>
      <c r="J9" s="88"/>
      <c r="K9" s="88"/>
      <c r="L9" s="80"/>
      <c r="M9" s="87" t="s">
        <v>15</v>
      </c>
      <c r="N9" s="80"/>
    </row>
    <row r="10" spans="1:14" x14ac:dyDescent="0.3">
      <c r="A10" s="22" t="s">
        <v>16</v>
      </c>
      <c r="B10" s="34"/>
      <c r="C10" s="81" t="str">
        <f>Voorblad!G24</f>
        <v>1 april 2020</v>
      </c>
      <c r="D10" s="82"/>
      <c r="E10" s="35" t="str">
        <f>C10</f>
        <v>1 april 2020</v>
      </c>
      <c r="F10" s="24"/>
      <c r="G10" s="22">
        <v>1</v>
      </c>
      <c r="H10" s="24"/>
      <c r="I10" s="22">
        <v>0.5</v>
      </c>
      <c r="J10" s="24"/>
      <c r="K10" s="22">
        <v>0.2</v>
      </c>
      <c r="L10" s="24"/>
      <c r="N10" s="36"/>
    </row>
    <row r="11" spans="1:14" x14ac:dyDescent="0.3">
      <c r="A11" s="100"/>
      <c r="B11" s="84"/>
      <c r="C11" s="100"/>
      <c r="D11" s="84"/>
      <c r="E11" s="100"/>
      <c r="F11" s="84"/>
      <c r="G11" s="100"/>
      <c r="H11" s="84"/>
      <c r="I11" s="100"/>
      <c r="J11" s="84"/>
      <c r="K11" s="100"/>
      <c r="L11" s="84"/>
      <c r="M11" s="100"/>
      <c r="N11" s="84"/>
    </row>
    <row r="12" spans="1:14" x14ac:dyDescent="0.3">
      <c r="A12" s="74">
        <v>16244.56</v>
      </c>
      <c r="B12" s="78"/>
      <c r="C12" s="74">
        <f>A12*Voorblad!D2</f>
        <v>22300.531967999999</v>
      </c>
      <c r="D12" s="78">
        <f>C12/40.3399</f>
        <v>552.81574738658253</v>
      </c>
      <c r="E12" s="74">
        <f>A12*Voorblad!D2/12</f>
        <v>1858.3776639999999</v>
      </c>
      <c r="F12" s="78">
        <f>+E12/40.3399</f>
        <v>46.067978948881873</v>
      </c>
      <c r="G12" s="95">
        <f>C12/1976</f>
        <v>11.285694315789474</v>
      </c>
      <c r="H12" s="96">
        <f>+G12/40.3399</f>
        <v>0.27976505434543653</v>
      </c>
      <c r="I12" s="95">
        <f>+G12/2</f>
        <v>5.642847157894737</v>
      </c>
      <c r="J12" s="96">
        <f>+I12/40.3399</f>
        <v>0.13988252717271826</v>
      </c>
      <c r="K12" s="95">
        <f>+G12/5</f>
        <v>2.2571388631578948</v>
      </c>
      <c r="L12" s="96">
        <f>+K12/40.3399</f>
        <v>5.59530108690873E-2</v>
      </c>
      <c r="M12" s="95">
        <f>C12/2080</f>
        <v>10.721409599999999</v>
      </c>
      <c r="N12" s="96">
        <f>M12/40.3399</f>
        <v>0.26577680162816464</v>
      </c>
    </row>
    <row r="13" spans="1:14" x14ac:dyDescent="0.3">
      <c r="A13" s="101"/>
      <c r="B13" s="77"/>
      <c r="C13" s="101"/>
      <c r="D13" s="77"/>
      <c r="E13" s="101"/>
      <c r="F13" s="77"/>
      <c r="G13" s="101"/>
      <c r="H13" s="77"/>
      <c r="I13" s="101"/>
      <c r="J13" s="77"/>
      <c r="K13" s="101"/>
      <c r="L13" s="77"/>
      <c r="M13" s="101"/>
      <c r="N13" s="77"/>
    </row>
  </sheetData>
  <mergeCells count="27">
    <mergeCell ref="A12:B12"/>
    <mergeCell ref="A13:B13"/>
    <mergeCell ref="C12:D12"/>
    <mergeCell ref="C13:D13"/>
    <mergeCell ref="I11:J11"/>
    <mergeCell ref="G12:H12"/>
    <mergeCell ref="G13:H13"/>
    <mergeCell ref="E12:F12"/>
    <mergeCell ref="A11:B11"/>
    <mergeCell ref="C11:D11"/>
    <mergeCell ref="M9:N9"/>
    <mergeCell ref="E13:F13"/>
    <mergeCell ref="K12:L12"/>
    <mergeCell ref="K13:L13"/>
    <mergeCell ref="E11:F11"/>
    <mergeCell ref="K11:L11"/>
    <mergeCell ref="M11:N11"/>
    <mergeCell ref="M12:N12"/>
    <mergeCell ref="M13:N13"/>
    <mergeCell ref="I12:J12"/>
    <mergeCell ref="I13:J13"/>
    <mergeCell ref="A9:B9"/>
    <mergeCell ref="C9:D9"/>
    <mergeCell ref="E9:F9"/>
    <mergeCell ref="C10:D10"/>
    <mergeCell ref="G11:H11"/>
    <mergeCell ref="G9:L9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selection activeCell="D9" sqref="D9:E9"/>
    </sheetView>
  </sheetViews>
  <sheetFormatPr defaultColWidth="8.85546875" defaultRowHeight="15" x14ac:dyDescent="0.3"/>
  <cols>
    <col min="1" max="10" width="9.28515625" style="1" customWidth="1"/>
    <col min="11" max="19" width="8.85546875" style="1" customWidth="1"/>
    <col min="20" max="20" width="9.7109375" style="1" customWidth="1"/>
    <col min="21" max="16384" width="8.85546875" style="1"/>
  </cols>
  <sheetData>
    <row r="1" spans="1:14" ht="16.5" x14ac:dyDescent="0.3">
      <c r="E1" s="45"/>
      <c r="N1" s="47" t="str">
        <f>Voorblad!G24</f>
        <v>1 april 2020</v>
      </c>
    </row>
    <row r="2" spans="1:14" ht="16.5" x14ac:dyDescent="0.3">
      <c r="A2" s="28" t="s">
        <v>178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ht="16.5" x14ac:dyDescent="0.3">
      <c r="E3" s="30"/>
    </row>
    <row r="4" spans="1:14" ht="16.5" x14ac:dyDescent="0.3">
      <c r="E4" s="30"/>
    </row>
    <row r="6" spans="1:14" x14ac:dyDescent="0.3">
      <c r="D6" s="15" t="s">
        <v>170</v>
      </c>
      <c r="E6" s="16"/>
      <c r="F6" s="15" t="s">
        <v>171</v>
      </c>
      <c r="G6" s="16"/>
    </row>
    <row r="7" spans="1:14" x14ac:dyDescent="0.3">
      <c r="D7" s="31">
        <v>37257</v>
      </c>
      <c r="E7" s="21"/>
      <c r="F7" s="20" t="str">
        <f>GEW!C10</f>
        <v>1 april 2020</v>
      </c>
      <c r="G7" s="21"/>
    </row>
    <row r="8" spans="1:14" x14ac:dyDescent="0.3">
      <c r="D8" s="90"/>
      <c r="E8" s="86"/>
      <c r="F8" s="90"/>
      <c r="G8" s="86"/>
    </row>
    <row r="9" spans="1:14" x14ac:dyDescent="0.3">
      <c r="D9" s="102">
        <v>1.2087000000000001</v>
      </c>
      <c r="E9" s="80"/>
      <c r="F9" s="102">
        <f>D9*Voorblad!D2</f>
        <v>1.6593033600000002</v>
      </c>
      <c r="G9" s="80">
        <f>+F9/40.3399</f>
        <v>4.113305585784794E-2</v>
      </c>
    </row>
    <row r="10" spans="1:14" x14ac:dyDescent="0.3">
      <c r="D10" s="89"/>
      <c r="E10" s="82"/>
      <c r="F10" s="89"/>
      <c r="G10" s="82"/>
    </row>
    <row r="15" spans="1:14" ht="16.5" x14ac:dyDescent="0.3">
      <c r="A15" s="28" t="s">
        <v>172</v>
      </c>
      <c r="B15" s="29"/>
      <c r="C15" s="29"/>
      <c r="D15" s="29"/>
      <c r="E15" s="29"/>
      <c r="F15" s="29"/>
      <c r="G15" s="29"/>
      <c r="H15" s="29"/>
      <c r="I15" s="29"/>
      <c r="J15" s="29"/>
    </row>
    <row r="17" spans="4:7" x14ac:dyDescent="0.3">
      <c r="D17" s="15" t="s">
        <v>170</v>
      </c>
      <c r="E17" s="16"/>
      <c r="F17" s="15" t="s">
        <v>171</v>
      </c>
      <c r="G17" s="16"/>
    </row>
    <row r="18" spans="4:7" x14ac:dyDescent="0.3">
      <c r="D18" s="31">
        <f>D7</f>
        <v>37257</v>
      </c>
      <c r="E18" s="21"/>
      <c r="F18" s="20" t="str">
        <f>F7</f>
        <v>1 april 2020</v>
      </c>
      <c r="G18" s="21"/>
    </row>
    <row r="19" spans="4:7" x14ac:dyDescent="0.3">
      <c r="D19" s="90"/>
      <c r="E19" s="86"/>
      <c r="F19" s="90"/>
      <c r="G19" s="86"/>
    </row>
    <row r="20" spans="4:7" x14ac:dyDescent="0.3">
      <c r="D20" s="87">
        <v>29.625599999999999</v>
      </c>
      <c r="E20" s="80"/>
      <c r="F20" s="102">
        <f>D20*Voorblad!D2</f>
        <v>40.67002368</v>
      </c>
      <c r="G20" s="80">
        <f>+F20/40.3399</f>
        <v>1.0081835522646312</v>
      </c>
    </row>
    <row r="21" spans="4:7" x14ac:dyDescent="0.3">
      <c r="D21" s="89"/>
      <c r="E21" s="82"/>
      <c r="F21" s="89"/>
      <c r="G21" s="82"/>
    </row>
  </sheetData>
  <mergeCells count="12">
    <mergeCell ref="D19:E19"/>
    <mergeCell ref="D20:E20"/>
    <mergeCell ref="D21:E21"/>
    <mergeCell ref="F19:G19"/>
    <mergeCell ref="F20:G20"/>
    <mergeCell ref="F21:G21"/>
    <mergeCell ref="D9:E9"/>
    <mergeCell ref="D8:E8"/>
    <mergeCell ref="D10:E10"/>
    <mergeCell ref="F8:G8"/>
    <mergeCell ref="F9:G9"/>
    <mergeCell ref="F10:G10"/>
  </mergeCells>
  <phoneticPr fontId="0" type="noConversion"/>
  <pageMargins left="0.39370078740157483" right="0.39370078740157483" top="0.39370078740157483" bottom="0.39370078740157483" header="0.31496062992125984" footer="0.31496062992125984"/>
  <pageSetup paperSize="9" firstPageNumber="22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3" sqref="Q23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zoomScale="75" zoomScaleNormal="75" workbookViewId="0">
      <selection activeCell="A10" sqref="A10:A37"/>
    </sheetView>
  </sheetViews>
  <sheetFormatPr defaultColWidth="8.85546875" defaultRowHeight="15" x14ac:dyDescent="0.3"/>
  <cols>
    <col min="1" max="1" width="8.85546875" style="1"/>
    <col min="2" max="2" width="4.42578125" style="1" customWidth="1"/>
    <col min="3" max="4" width="8.85546875" style="1" customWidth="1"/>
    <col min="5" max="5" width="10.140625" style="1" bestFit="1" customWidth="1"/>
    <col min="6" max="18" width="8.85546875" style="1" customWidth="1"/>
    <col min="19" max="20" width="9.140625" style="1" hidden="1" customWidth="1"/>
    <col min="21" max="21" width="9.7109375" style="1" customWidth="1"/>
    <col min="22" max="24" width="8.85546875" style="1"/>
    <col min="25" max="25" width="12.28515625" style="1" customWidth="1"/>
    <col min="26" max="16384" width="8.85546875" style="1"/>
  </cols>
  <sheetData>
    <row r="1" spans="1:25" ht="16.5" x14ac:dyDescent="0.3">
      <c r="B1" s="5" t="s">
        <v>17</v>
      </c>
      <c r="C1" s="5"/>
      <c r="D1" s="5"/>
      <c r="E1" s="5"/>
      <c r="F1" s="6">
        <v>220</v>
      </c>
      <c r="G1" s="48" t="s">
        <v>18</v>
      </c>
      <c r="H1" s="7"/>
      <c r="I1" s="5"/>
      <c r="O1" s="47" t="str">
        <f>Voorblad!G24</f>
        <v>1 april 2020</v>
      </c>
      <c r="R1" s="8" t="s">
        <v>19</v>
      </c>
    </row>
    <row r="2" spans="1:25" ht="16.5" x14ac:dyDescent="0.3">
      <c r="B2" s="5"/>
      <c r="C2" s="5"/>
      <c r="D2" s="5"/>
      <c r="E2" s="5"/>
      <c r="F2" s="9"/>
      <c r="G2" s="27" t="s">
        <v>124</v>
      </c>
      <c r="H2" s="5"/>
      <c r="I2" s="5"/>
    </row>
    <row r="3" spans="1:25" ht="16.5" x14ac:dyDescent="0.3">
      <c r="B3" s="5"/>
      <c r="C3" s="5"/>
      <c r="D3" s="5"/>
      <c r="E3" s="5"/>
      <c r="F3" s="9"/>
      <c r="H3" s="5"/>
      <c r="I3" s="5"/>
    </row>
    <row r="4" spans="1:25" ht="16.5" x14ac:dyDescent="0.3">
      <c r="B4" s="8"/>
      <c r="F4" s="9"/>
      <c r="G4" s="5"/>
      <c r="U4" s="1" t="s">
        <v>6</v>
      </c>
      <c r="V4" s="13">
        <f>Voorblad!D2</f>
        <v>1.3728</v>
      </c>
    </row>
    <row r="6" spans="1:25" x14ac:dyDescent="0.3">
      <c r="B6" s="14"/>
      <c r="C6" s="83" t="s">
        <v>7</v>
      </c>
      <c r="D6" s="91"/>
      <c r="E6" s="91"/>
      <c r="F6" s="84"/>
      <c r="G6" s="15" t="s">
        <v>8</v>
      </c>
      <c r="H6" s="16"/>
      <c r="I6" s="83" t="s">
        <v>9</v>
      </c>
      <c r="J6" s="86"/>
      <c r="K6" s="83" t="s">
        <v>10</v>
      </c>
      <c r="L6" s="84"/>
      <c r="M6" s="83" t="s">
        <v>11</v>
      </c>
      <c r="N6" s="91"/>
      <c r="O6" s="91"/>
      <c r="P6" s="91"/>
      <c r="Q6" s="91"/>
      <c r="R6" s="84"/>
      <c r="S6" s="17" t="s">
        <v>12</v>
      </c>
      <c r="T6" s="17"/>
      <c r="U6" s="17"/>
      <c r="V6" s="16"/>
    </row>
    <row r="7" spans="1:25" x14ac:dyDescent="0.3">
      <c r="B7" s="18"/>
      <c r="C7" s="79">
        <v>1</v>
      </c>
      <c r="D7" s="80"/>
      <c r="E7" s="79"/>
      <c r="F7" s="80"/>
      <c r="G7" s="79"/>
      <c r="H7" s="80"/>
      <c r="I7" s="79"/>
      <c r="J7" s="80"/>
      <c r="K7" s="87" t="s">
        <v>13</v>
      </c>
      <c r="L7" s="80"/>
      <c r="M7" s="87" t="s">
        <v>14</v>
      </c>
      <c r="N7" s="88"/>
      <c r="O7" s="88"/>
      <c r="P7" s="88"/>
      <c r="Q7" s="88"/>
      <c r="R7" s="80"/>
      <c r="S7" s="19"/>
      <c r="T7" s="19"/>
      <c r="U7" s="85" t="s">
        <v>15</v>
      </c>
      <c r="V7" s="80"/>
    </row>
    <row r="8" spans="1:25" x14ac:dyDescent="0.3">
      <c r="B8" s="18"/>
      <c r="C8" s="92" t="s">
        <v>16</v>
      </c>
      <c r="D8" s="93"/>
      <c r="E8" s="81" t="str">
        <f>Voorblad!G24</f>
        <v>1 april 2020</v>
      </c>
      <c r="F8" s="82"/>
      <c r="G8" s="20" t="str">
        <f>E8</f>
        <v>1 april 2020</v>
      </c>
      <c r="H8" s="21"/>
      <c r="I8" s="89"/>
      <c r="J8" s="82"/>
      <c r="K8" s="89"/>
      <c r="L8" s="82"/>
      <c r="M8" s="22">
        <v>1</v>
      </c>
      <c r="N8" s="19"/>
      <c r="O8" s="23">
        <v>0.5</v>
      </c>
      <c r="P8" s="19"/>
      <c r="Q8" s="94">
        <v>0.2</v>
      </c>
      <c r="R8" s="93"/>
      <c r="S8" s="19" t="s">
        <v>9</v>
      </c>
      <c r="T8" s="19"/>
      <c r="U8" s="19"/>
      <c r="V8" s="24"/>
    </row>
    <row r="9" spans="1:25" x14ac:dyDescent="0.3">
      <c r="B9" s="18"/>
      <c r="C9" s="83"/>
      <c r="D9" s="84"/>
      <c r="E9" s="90"/>
      <c r="F9" s="86"/>
      <c r="G9" s="90"/>
      <c r="H9" s="86"/>
      <c r="I9" s="90"/>
      <c r="J9" s="86"/>
      <c r="K9" s="90"/>
      <c r="L9" s="86"/>
      <c r="M9" s="90"/>
      <c r="N9" s="86"/>
      <c r="O9" s="90"/>
      <c r="P9" s="86"/>
      <c r="Q9" s="90"/>
      <c r="R9" s="86"/>
      <c r="S9" s="14"/>
      <c r="T9" s="14"/>
      <c r="U9" s="90"/>
      <c r="V9" s="86"/>
      <c r="Y9" s="50"/>
    </row>
    <row r="10" spans="1:25" x14ac:dyDescent="0.3">
      <c r="A10" s="1" t="str">
        <f>$B$1&amp;"/"&amp;B10</f>
        <v>L4 ond II/0</v>
      </c>
      <c r="B10" s="18">
        <v>0</v>
      </c>
      <c r="C10" s="74">
        <v>15251.8</v>
      </c>
      <c r="D10" s="75"/>
      <c r="E10" s="74">
        <f t="shared" ref="E10:E37" si="0">C10*$V$4</f>
        <v>20937.671040000001</v>
      </c>
      <c r="F10" s="78">
        <f t="shared" ref="F10:F37" si="1">E10/40.3399</f>
        <v>519.0313074648177</v>
      </c>
      <c r="G10" s="74">
        <f>C10/12*$V$4</f>
        <v>1744.80592</v>
      </c>
      <c r="H10" s="78">
        <f t="shared" ref="H10:H37" si="2">G10/40.3399</f>
        <v>43.252608955401477</v>
      </c>
      <c r="I10" s="74">
        <f t="shared" ref="I10:I37" si="3">((C10&lt;19968.2)*913.03+(C10&gt;19968.2)*(C10&lt;20424.71)*(20424.71-C10+456.51)+(C10&gt;20424.71)*(C10&lt;22659.62)*456.51+(C10&gt;22659.62)*(C10&lt;23116.13)*(23116.13-C10))/12*$V$4</f>
        <v>104.450632</v>
      </c>
      <c r="J10" s="78">
        <f t="shared" ref="J10:J37" si="4">I10/40.3399</f>
        <v>2.5892635331272511</v>
      </c>
      <c r="K10" s="74">
        <f t="shared" ref="K10:K37" si="5">((C10&lt;19968.2)*456.51+(C10&gt;19968.2)*(C10&lt;20196.46)*(20196.46-C10+228.26)+(C10&gt;20196.46)*(C10&lt;22659.62)*228.26+(C10&gt;22659.62)*(C10&lt;22887.88)*(22887.88-C10))/12*$V$4</f>
        <v>52.224743999999994</v>
      </c>
      <c r="L10" s="78">
        <f t="shared" ref="L10:L37" si="6">K10/40.3399</f>
        <v>1.2946175870540084</v>
      </c>
      <c r="M10" s="95">
        <f t="shared" ref="M10:M37" si="7">E10/1976</f>
        <v>10.595987368421053</v>
      </c>
      <c r="N10" s="96">
        <f t="shared" ref="N10:N37" si="8">M10/40.3399</f>
        <v>0.26266766572106159</v>
      </c>
      <c r="O10" s="95">
        <f t="shared" ref="O10:O37" si="9">M10/2</f>
        <v>5.2979936842105264</v>
      </c>
      <c r="P10" s="96">
        <f t="shared" ref="P10:P37" si="10">O10/40.3399</f>
        <v>0.1313338328605308</v>
      </c>
      <c r="Q10" s="95">
        <f t="shared" ref="Q10:Q37" si="11">M10/5</f>
        <v>2.1191974736842107</v>
      </c>
      <c r="R10" s="96">
        <f t="shared" ref="R10:R37" si="12">Q10/40.3399</f>
        <v>5.2533533144212323E-2</v>
      </c>
      <c r="S10" s="25">
        <f t="shared" ref="S10:S37" si="13">(G10+I10)/1976*12</f>
        <v>11.230302947368422</v>
      </c>
      <c r="T10" s="25">
        <f t="shared" ref="T10:T37" si="14">S10/40.3399</f>
        <v>0.27839193818944574</v>
      </c>
      <c r="U10" s="95">
        <f t="shared" ref="U10:U37" si="15">E10/2080</f>
        <v>10.066188</v>
      </c>
      <c r="V10" s="96">
        <f t="shared" ref="V10:V37" si="16">U10/40.3399</f>
        <v>0.24953428243500853</v>
      </c>
      <c r="Y10" s="52"/>
    </row>
    <row r="11" spans="1:25" x14ac:dyDescent="0.3">
      <c r="A11" s="1" t="str">
        <f t="shared" ref="A11:A37" si="17">$B$1&amp;"/"&amp;B11</f>
        <v>L4 ond II/1</v>
      </c>
      <c r="B11" s="18">
        <f t="shared" ref="B11:B37" si="18">+B10+1</f>
        <v>1</v>
      </c>
      <c r="C11" s="74">
        <v>15449.59</v>
      </c>
      <c r="D11" s="75"/>
      <c r="E11" s="74">
        <f t="shared" si="0"/>
        <v>21209.197152000001</v>
      </c>
      <c r="F11" s="78">
        <f t="shared" si="1"/>
        <v>525.76226396198308</v>
      </c>
      <c r="G11" s="74">
        <f t="shared" ref="G11:G37" si="19">C11/12*$V$4</f>
        <v>1767.4330960000002</v>
      </c>
      <c r="H11" s="78">
        <f t="shared" si="2"/>
        <v>43.813521996831923</v>
      </c>
      <c r="I11" s="74">
        <f t="shared" si="3"/>
        <v>104.450632</v>
      </c>
      <c r="J11" s="78">
        <f t="shared" si="4"/>
        <v>2.5892635331272511</v>
      </c>
      <c r="K11" s="74">
        <f t="shared" si="5"/>
        <v>52.224743999999994</v>
      </c>
      <c r="L11" s="78">
        <f t="shared" si="6"/>
        <v>1.2946175870540084</v>
      </c>
      <c r="M11" s="95">
        <f t="shared" si="7"/>
        <v>10.733399368421052</v>
      </c>
      <c r="N11" s="96">
        <f t="shared" si="8"/>
        <v>0.2660740202236756</v>
      </c>
      <c r="O11" s="95">
        <f t="shared" si="9"/>
        <v>5.3666996842105261</v>
      </c>
      <c r="P11" s="96">
        <f t="shared" si="10"/>
        <v>0.1330370101118378</v>
      </c>
      <c r="Q11" s="95">
        <f t="shared" si="11"/>
        <v>2.1466798736842105</v>
      </c>
      <c r="R11" s="96">
        <f t="shared" si="12"/>
        <v>5.321480404473513E-2</v>
      </c>
      <c r="S11" s="25">
        <f t="shared" si="13"/>
        <v>11.367714947368423</v>
      </c>
      <c r="T11" s="25">
        <f t="shared" si="14"/>
        <v>0.2817982926920598</v>
      </c>
      <c r="U11" s="95">
        <f t="shared" si="15"/>
        <v>10.196729400000001</v>
      </c>
      <c r="V11" s="96">
        <f t="shared" si="16"/>
        <v>0.25277031921249188</v>
      </c>
      <c r="Y11" s="52"/>
    </row>
    <row r="12" spans="1:25" x14ac:dyDescent="0.3">
      <c r="A12" s="1" t="str">
        <f t="shared" si="17"/>
        <v>L4 ond II/2</v>
      </c>
      <c r="B12" s="18">
        <f t="shared" si="18"/>
        <v>2</v>
      </c>
      <c r="C12" s="74">
        <v>15647.38</v>
      </c>
      <c r="D12" s="75"/>
      <c r="E12" s="74">
        <f t="shared" si="0"/>
        <v>21480.723264</v>
      </c>
      <c r="F12" s="78">
        <f t="shared" si="1"/>
        <v>532.49322045914835</v>
      </c>
      <c r="G12" s="74">
        <f t="shared" si="19"/>
        <v>1790.0602719999999</v>
      </c>
      <c r="H12" s="78">
        <f t="shared" si="2"/>
        <v>44.374435038262362</v>
      </c>
      <c r="I12" s="74">
        <f t="shared" si="3"/>
        <v>104.450632</v>
      </c>
      <c r="J12" s="78">
        <f t="shared" si="4"/>
        <v>2.5892635331272511</v>
      </c>
      <c r="K12" s="74">
        <f t="shared" si="5"/>
        <v>52.224743999999994</v>
      </c>
      <c r="L12" s="78">
        <f t="shared" si="6"/>
        <v>1.2946175870540084</v>
      </c>
      <c r="M12" s="95">
        <f t="shared" si="7"/>
        <v>10.870811368421053</v>
      </c>
      <c r="N12" s="96">
        <f t="shared" si="8"/>
        <v>0.26948037472628966</v>
      </c>
      <c r="O12" s="95">
        <f t="shared" si="9"/>
        <v>5.4354056842105267</v>
      </c>
      <c r="P12" s="96">
        <f t="shared" si="10"/>
        <v>0.13474018736314483</v>
      </c>
      <c r="Q12" s="95">
        <f t="shared" si="11"/>
        <v>2.1741622736842108</v>
      </c>
      <c r="R12" s="96">
        <f t="shared" si="12"/>
        <v>5.3896074945257937E-2</v>
      </c>
      <c r="S12" s="25">
        <f t="shared" si="13"/>
        <v>11.505126947368421</v>
      </c>
      <c r="T12" s="25">
        <f t="shared" si="14"/>
        <v>0.28520464719467375</v>
      </c>
      <c r="U12" s="95">
        <f t="shared" si="15"/>
        <v>10.327270800000001</v>
      </c>
      <c r="V12" s="96">
        <f t="shared" si="16"/>
        <v>0.25600635598997523</v>
      </c>
      <c r="Y12" s="52"/>
    </row>
    <row r="13" spans="1:25" x14ac:dyDescent="0.3">
      <c r="A13" s="1" t="str">
        <f t="shared" si="17"/>
        <v>L4 ond II/3</v>
      </c>
      <c r="B13" s="18">
        <f t="shared" si="18"/>
        <v>3</v>
      </c>
      <c r="C13" s="74">
        <v>15845.21</v>
      </c>
      <c r="D13" s="75"/>
      <c r="E13" s="74">
        <f t="shared" si="0"/>
        <v>21752.304287999999</v>
      </c>
      <c r="F13" s="78">
        <f t="shared" si="1"/>
        <v>539.22553818923689</v>
      </c>
      <c r="G13" s="74">
        <f t="shared" si="19"/>
        <v>1812.6920239999999</v>
      </c>
      <c r="H13" s="78">
        <f t="shared" si="2"/>
        <v>44.935461515769745</v>
      </c>
      <c r="I13" s="74">
        <f t="shared" si="3"/>
        <v>104.450632</v>
      </c>
      <c r="J13" s="78">
        <f t="shared" si="4"/>
        <v>2.5892635331272511</v>
      </c>
      <c r="K13" s="74">
        <f t="shared" si="5"/>
        <v>52.224743999999994</v>
      </c>
      <c r="L13" s="78">
        <f t="shared" si="6"/>
        <v>1.2946175870540084</v>
      </c>
      <c r="M13" s="95">
        <f t="shared" si="7"/>
        <v>11.008251157894737</v>
      </c>
      <c r="N13" s="96">
        <f t="shared" si="8"/>
        <v>0.27288741811196204</v>
      </c>
      <c r="O13" s="95">
        <f t="shared" si="9"/>
        <v>5.5041255789473684</v>
      </c>
      <c r="P13" s="96">
        <f t="shared" si="10"/>
        <v>0.13644370905598102</v>
      </c>
      <c r="Q13" s="95">
        <f t="shared" si="11"/>
        <v>2.2016502315789475</v>
      </c>
      <c r="R13" s="96">
        <f t="shared" si="12"/>
        <v>5.4577483622392405E-2</v>
      </c>
      <c r="S13" s="25">
        <f t="shared" si="13"/>
        <v>11.642566736842104</v>
      </c>
      <c r="T13" s="25">
        <f t="shared" si="14"/>
        <v>0.28861169058034614</v>
      </c>
      <c r="U13" s="95">
        <f t="shared" si="15"/>
        <v>10.457838600000001</v>
      </c>
      <c r="V13" s="96">
        <f t="shared" si="16"/>
        <v>0.25924304720636393</v>
      </c>
      <c r="Y13" s="52"/>
    </row>
    <row r="14" spans="1:25" x14ac:dyDescent="0.3">
      <c r="A14" s="1" t="str">
        <f t="shared" si="17"/>
        <v>L4 ond II/4</v>
      </c>
      <c r="B14" s="18">
        <f t="shared" si="18"/>
        <v>4</v>
      </c>
      <c r="C14" s="74">
        <v>15845.21</v>
      </c>
      <c r="D14" s="75"/>
      <c r="E14" s="74">
        <f t="shared" si="0"/>
        <v>21752.304287999999</v>
      </c>
      <c r="F14" s="78">
        <f t="shared" si="1"/>
        <v>539.22553818923689</v>
      </c>
      <c r="G14" s="74">
        <f t="shared" si="19"/>
        <v>1812.6920239999999</v>
      </c>
      <c r="H14" s="78">
        <f t="shared" si="2"/>
        <v>44.935461515769745</v>
      </c>
      <c r="I14" s="74">
        <f t="shared" si="3"/>
        <v>104.450632</v>
      </c>
      <c r="J14" s="78">
        <f t="shared" si="4"/>
        <v>2.5892635331272511</v>
      </c>
      <c r="K14" s="74">
        <f t="shared" si="5"/>
        <v>52.224743999999994</v>
      </c>
      <c r="L14" s="78">
        <f t="shared" si="6"/>
        <v>1.2946175870540084</v>
      </c>
      <c r="M14" s="95">
        <f t="shared" si="7"/>
        <v>11.008251157894737</v>
      </c>
      <c r="N14" s="96">
        <f t="shared" si="8"/>
        <v>0.27288741811196204</v>
      </c>
      <c r="O14" s="95">
        <f t="shared" si="9"/>
        <v>5.5041255789473684</v>
      </c>
      <c r="P14" s="96">
        <f t="shared" si="10"/>
        <v>0.13644370905598102</v>
      </c>
      <c r="Q14" s="95">
        <f t="shared" si="11"/>
        <v>2.2016502315789475</v>
      </c>
      <c r="R14" s="96">
        <f t="shared" si="12"/>
        <v>5.4577483622392405E-2</v>
      </c>
      <c r="S14" s="25">
        <f t="shared" si="13"/>
        <v>11.642566736842104</v>
      </c>
      <c r="T14" s="25">
        <f t="shared" si="14"/>
        <v>0.28861169058034614</v>
      </c>
      <c r="U14" s="95">
        <f t="shared" si="15"/>
        <v>10.457838600000001</v>
      </c>
      <c r="V14" s="96">
        <f t="shared" si="16"/>
        <v>0.25924304720636393</v>
      </c>
      <c r="Y14" s="52"/>
    </row>
    <row r="15" spans="1:25" x14ac:dyDescent="0.3">
      <c r="A15" s="1" t="str">
        <f t="shared" si="17"/>
        <v>L4 ond II/5</v>
      </c>
      <c r="B15" s="18">
        <f t="shared" si="18"/>
        <v>5</v>
      </c>
      <c r="C15" s="74">
        <v>15984.9</v>
      </c>
      <c r="D15" s="75"/>
      <c r="E15" s="74">
        <f t="shared" si="0"/>
        <v>21944.07072</v>
      </c>
      <c r="F15" s="78">
        <f t="shared" si="1"/>
        <v>543.97930386540372</v>
      </c>
      <c r="G15" s="74">
        <f t="shared" si="19"/>
        <v>1828.67256</v>
      </c>
      <c r="H15" s="78">
        <f t="shared" si="2"/>
        <v>45.33160865545031</v>
      </c>
      <c r="I15" s="74">
        <f t="shared" si="3"/>
        <v>104.450632</v>
      </c>
      <c r="J15" s="78">
        <f t="shared" si="4"/>
        <v>2.5892635331272511</v>
      </c>
      <c r="K15" s="74">
        <f t="shared" si="5"/>
        <v>52.224743999999994</v>
      </c>
      <c r="L15" s="78">
        <f t="shared" si="6"/>
        <v>1.2946175870540084</v>
      </c>
      <c r="M15" s="95">
        <f t="shared" si="7"/>
        <v>11.105298947368421</v>
      </c>
      <c r="N15" s="96">
        <f t="shared" si="8"/>
        <v>0.2752931699723703</v>
      </c>
      <c r="O15" s="95">
        <f t="shared" si="9"/>
        <v>5.5526494736842107</v>
      </c>
      <c r="P15" s="96">
        <f t="shared" si="10"/>
        <v>0.13764658498618515</v>
      </c>
      <c r="Q15" s="95">
        <f t="shared" si="11"/>
        <v>2.2210597894736841</v>
      </c>
      <c r="R15" s="96">
        <f t="shared" si="12"/>
        <v>5.5058633994474061E-2</v>
      </c>
      <c r="S15" s="25">
        <f t="shared" si="13"/>
        <v>11.73961452631579</v>
      </c>
      <c r="T15" s="25">
        <f t="shared" si="14"/>
        <v>0.29101744244075445</v>
      </c>
      <c r="U15" s="95">
        <f t="shared" si="15"/>
        <v>10.550034</v>
      </c>
      <c r="V15" s="96">
        <f t="shared" si="16"/>
        <v>0.26152851147375178</v>
      </c>
      <c r="Y15" s="52"/>
    </row>
    <row r="16" spans="1:25" x14ac:dyDescent="0.3">
      <c r="A16" s="1" t="str">
        <f t="shared" si="17"/>
        <v>L4 ond II/6</v>
      </c>
      <c r="B16" s="18">
        <f t="shared" si="18"/>
        <v>6</v>
      </c>
      <c r="C16" s="74">
        <v>16569.150000000001</v>
      </c>
      <c r="D16" s="75"/>
      <c r="E16" s="74">
        <f t="shared" si="0"/>
        <v>22746.129120000001</v>
      </c>
      <c r="F16" s="78">
        <f t="shared" si="1"/>
        <v>563.86181225040229</v>
      </c>
      <c r="G16" s="74">
        <f t="shared" si="19"/>
        <v>1895.5107600000001</v>
      </c>
      <c r="H16" s="78">
        <f t="shared" si="2"/>
        <v>46.988484354200189</v>
      </c>
      <c r="I16" s="74">
        <f t="shared" si="3"/>
        <v>104.450632</v>
      </c>
      <c r="J16" s="78">
        <f t="shared" si="4"/>
        <v>2.5892635331272511</v>
      </c>
      <c r="K16" s="74">
        <f t="shared" si="5"/>
        <v>52.224743999999994</v>
      </c>
      <c r="L16" s="78">
        <f t="shared" si="6"/>
        <v>1.2946175870540084</v>
      </c>
      <c r="M16" s="95">
        <f t="shared" si="7"/>
        <v>11.511198947368422</v>
      </c>
      <c r="N16" s="96">
        <f t="shared" si="8"/>
        <v>0.28535516814291612</v>
      </c>
      <c r="O16" s="95">
        <f t="shared" si="9"/>
        <v>5.7555994736842111</v>
      </c>
      <c r="P16" s="96">
        <f t="shared" si="10"/>
        <v>0.14267758407145806</v>
      </c>
      <c r="Q16" s="95">
        <f t="shared" si="11"/>
        <v>2.3022397894736844</v>
      </c>
      <c r="R16" s="96">
        <f t="shared" si="12"/>
        <v>5.707103362858322E-2</v>
      </c>
      <c r="S16" s="25">
        <f t="shared" si="13"/>
        <v>12.14551452631579</v>
      </c>
      <c r="T16" s="25">
        <f t="shared" si="14"/>
        <v>0.30107944061130021</v>
      </c>
      <c r="U16" s="95">
        <f t="shared" si="15"/>
        <v>10.935639</v>
      </c>
      <c r="V16" s="96">
        <f t="shared" si="16"/>
        <v>0.27108740973577028</v>
      </c>
      <c r="Y16" s="52"/>
    </row>
    <row r="17" spans="1:25" x14ac:dyDescent="0.3">
      <c r="A17" s="1" t="str">
        <f t="shared" si="17"/>
        <v>L4 ond II/7</v>
      </c>
      <c r="B17" s="18">
        <f t="shared" si="18"/>
        <v>7</v>
      </c>
      <c r="C17" s="74">
        <v>16684.13</v>
      </c>
      <c r="D17" s="75"/>
      <c r="E17" s="74">
        <f t="shared" si="0"/>
        <v>22903.973664000001</v>
      </c>
      <c r="F17" s="78">
        <f t="shared" si="1"/>
        <v>567.7746762882407</v>
      </c>
      <c r="G17" s="74">
        <f t="shared" si="19"/>
        <v>1908.6644720000002</v>
      </c>
      <c r="H17" s="78">
        <f t="shared" si="2"/>
        <v>47.314556357353396</v>
      </c>
      <c r="I17" s="74">
        <f t="shared" si="3"/>
        <v>104.450632</v>
      </c>
      <c r="J17" s="78">
        <f t="shared" si="4"/>
        <v>2.5892635331272511</v>
      </c>
      <c r="K17" s="74">
        <f t="shared" si="5"/>
        <v>52.224743999999994</v>
      </c>
      <c r="L17" s="78">
        <f t="shared" si="6"/>
        <v>1.2946175870540084</v>
      </c>
      <c r="M17" s="95">
        <f t="shared" si="7"/>
        <v>11.591079789473685</v>
      </c>
      <c r="N17" s="96">
        <f t="shared" si="8"/>
        <v>0.28733536249404895</v>
      </c>
      <c r="O17" s="95">
        <f t="shared" si="9"/>
        <v>5.7955398947368426</v>
      </c>
      <c r="P17" s="96">
        <f t="shared" si="10"/>
        <v>0.14366768124702448</v>
      </c>
      <c r="Q17" s="95">
        <f t="shared" si="11"/>
        <v>2.3182159578947372</v>
      </c>
      <c r="R17" s="96">
        <f t="shared" si="12"/>
        <v>5.7467072498809793E-2</v>
      </c>
      <c r="S17" s="25">
        <f t="shared" si="13"/>
        <v>12.225395368421054</v>
      </c>
      <c r="T17" s="25">
        <f t="shared" si="14"/>
        <v>0.3030596349624331</v>
      </c>
      <c r="U17" s="95">
        <f t="shared" si="15"/>
        <v>11.011525800000001</v>
      </c>
      <c r="V17" s="96">
        <f t="shared" si="16"/>
        <v>0.27296859436934651</v>
      </c>
      <c r="Y17" s="52"/>
    </row>
    <row r="18" spans="1:25" x14ac:dyDescent="0.3">
      <c r="A18" s="1" t="str">
        <f t="shared" si="17"/>
        <v>L4 ond II/8</v>
      </c>
      <c r="B18" s="18">
        <f t="shared" si="18"/>
        <v>8</v>
      </c>
      <c r="C18" s="74">
        <v>17361.599999999999</v>
      </c>
      <c r="D18" s="75"/>
      <c r="E18" s="74">
        <f>C18*$V$4</f>
        <v>23834.00448</v>
      </c>
      <c r="F18" s="78">
        <f t="shared" si="1"/>
        <v>590.82953800083783</v>
      </c>
      <c r="G18" s="74">
        <f t="shared" si="19"/>
        <v>1986.16704</v>
      </c>
      <c r="H18" s="78">
        <f t="shared" si="2"/>
        <v>49.235794833403155</v>
      </c>
      <c r="I18" s="74">
        <f t="shared" si="3"/>
        <v>104.450632</v>
      </c>
      <c r="J18" s="78">
        <f t="shared" si="4"/>
        <v>2.5892635331272511</v>
      </c>
      <c r="K18" s="74">
        <f t="shared" si="5"/>
        <v>52.224743999999994</v>
      </c>
      <c r="L18" s="78">
        <f t="shared" si="6"/>
        <v>1.2946175870540084</v>
      </c>
      <c r="M18" s="95">
        <f t="shared" si="7"/>
        <v>12.061743157894737</v>
      </c>
      <c r="N18" s="96">
        <f t="shared" si="8"/>
        <v>0.29900280263200296</v>
      </c>
      <c r="O18" s="95">
        <f t="shared" si="9"/>
        <v>6.0308715789473686</v>
      </c>
      <c r="P18" s="96">
        <f t="shared" si="10"/>
        <v>0.14950140131600148</v>
      </c>
      <c r="Q18" s="95">
        <f t="shared" si="11"/>
        <v>2.4123486315789475</v>
      </c>
      <c r="R18" s="96">
        <f t="shared" si="12"/>
        <v>5.9800560526400599E-2</v>
      </c>
      <c r="S18" s="25">
        <f t="shared" si="13"/>
        <v>12.696058736842105</v>
      </c>
      <c r="T18" s="25">
        <f t="shared" si="14"/>
        <v>0.31472707510038705</v>
      </c>
      <c r="U18" s="95">
        <f t="shared" si="15"/>
        <v>11.458656</v>
      </c>
      <c r="V18" s="96">
        <f t="shared" si="16"/>
        <v>0.28405266250040284</v>
      </c>
      <c r="Y18" s="52"/>
    </row>
    <row r="19" spans="1:25" x14ac:dyDescent="0.3">
      <c r="A19" s="1" t="str">
        <f t="shared" si="17"/>
        <v>L4 ond II/9</v>
      </c>
      <c r="B19" s="18">
        <f t="shared" si="18"/>
        <v>9</v>
      </c>
      <c r="C19" s="74">
        <v>17419.93</v>
      </c>
      <c r="D19" s="75"/>
      <c r="E19" s="74">
        <f t="shared" si="0"/>
        <v>23914.079904000002</v>
      </c>
      <c r="F19" s="78">
        <f t="shared" si="1"/>
        <v>592.81455591114513</v>
      </c>
      <c r="G19" s="74">
        <f t="shared" si="19"/>
        <v>1992.8399920000002</v>
      </c>
      <c r="H19" s="78">
        <f t="shared" si="2"/>
        <v>49.401212992595426</v>
      </c>
      <c r="I19" s="74">
        <f t="shared" si="3"/>
        <v>104.450632</v>
      </c>
      <c r="J19" s="78">
        <f t="shared" si="4"/>
        <v>2.5892635331272511</v>
      </c>
      <c r="K19" s="74">
        <f t="shared" si="5"/>
        <v>52.224743999999994</v>
      </c>
      <c r="L19" s="78">
        <f t="shared" si="6"/>
        <v>1.2946175870540084</v>
      </c>
      <c r="M19" s="95">
        <f t="shared" si="7"/>
        <v>12.102267157894739</v>
      </c>
      <c r="N19" s="96">
        <f t="shared" si="8"/>
        <v>0.30000736635179409</v>
      </c>
      <c r="O19" s="95">
        <f t="shared" si="9"/>
        <v>6.0511335789473693</v>
      </c>
      <c r="P19" s="96">
        <f t="shared" si="10"/>
        <v>0.15000368317589705</v>
      </c>
      <c r="Q19" s="95">
        <f t="shared" si="11"/>
        <v>2.4204534315789479</v>
      </c>
      <c r="R19" s="96">
        <f t="shared" si="12"/>
        <v>6.0001473270358825E-2</v>
      </c>
      <c r="S19" s="25">
        <f t="shared" si="13"/>
        <v>12.736582736842108</v>
      </c>
      <c r="T19" s="25">
        <f t="shared" si="14"/>
        <v>0.31573163882017824</v>
      </c>
      <c r="U19" s="95">
        <f t="shared" si="15"/>
        <v>11.497153800000001</v>
      </c>
      <c r="V19" s="96">
        <f t="shared" si="16"/>
        <v>0.28500699803420437</v>
      </c>
      <c r="Y19" s="52"/>
    </row>
    <row r="20" spans="1:25" x14ac:dyDescent="0.3">
      <c r="A20" s="1" t="str">
        <f t="shared" si="17"/>
        <v>L4 ond II/10</v>
      </c>
      <c r="B20" s="18">
        <f t="shared" si="18"/>
        <v>10</v>
      </c>
      <c r="C20" s="74">
        <v>18154.060000000001</v>
      </c>
      <c r="D20" s="75"/>
      <c r="E20" s="74">
        <f t="shared" si="0"/>
        <v>24921.893568000003</v>
      </c>
      <c r="F20" s="78">
        <f t="shared" si="1"/>
        <v>617.79760405950447</v>
      </c>
      <c r="G20" s="74">
        <f t="shared" si="19"/>
        <v>2076.8244640000003</v>
      </c>
      <c r="H20" s="78">
        <f t="shared" si="2"/>
        <v>51.483133671625367</v>
      </c>
      <c r="I20" s="74">
        <f t="shared" si="3"/>
        <v>104.450632</v>
      </c>
      <c r="J20" s="78">
        <f t="shared" si="4"/>
        <v>2.5892635331272511</v>
      </c>
      <c r="K20" s="74">
        <f t="shared" si="5"/>
        <v>52.224743999999994</v>
      </c>
      <c r="L20" s="78">
        <f t="shared" si="6"/>
        <v>1.2946175870540084</v>
      </c>
      <c r="M20" s="95">
        <f t="shared" si="7"/>
        <v>12.612294315789475</v>
      </c>
      <c r="N20" s="96">
        <f t="shared" si="8"/>
        <v>0.31265060934185446</v>
      </c>
      <c r="O20" s="95">
        <f t="shared" si="9"/>
        <v>6.3061471578947375</v>
      </c>
      <c r="P20" s="96">
        <f t="shared" si="10"/>
        <v>0.15632530467092723</v>
      </c>
      <c r="Q20" s="95">
        <f t="shared" si="11"/>
        <v>2.5224588631578948</v>
      </c>
      <c r="R20" s="96">
        <f t="shared" si="12"/>
        <v>6.2530121868370883E-2</v>
      </c>
      <c r="S20" s="25">
        <f t="shared" si="13"/>
        <v>13.246609894736842</v>
      </c>
      <c r="T20" s="25">
        <f t="shared" si="14"/>
        <v>0.32837488181023855</v>
      </c>
      <c r="U20" s="95">
        <f t="shared" si="15"/>
        <v>11.981679600000001</v>
      </c>
      <c r="V20" s="96">
        <f t="shared" si="16"/>
        <v>0.29701807887476173</v>
      </c>
      <c r="Y20" s="52"/>
    </row>
    <row r="21" spans="1:25" x14ac:dyDescent="0.3">
      <c r="A21" s="1" t="str">
        <f t="shared" si="17"/>
        <v>L4 ond II/11</v>
      </c>
      <c r="B21" s="18">
        <f t="shared" si="18"/>
        <v>11</v>
      </c>
      <c r="C21" s="74">
        <v>18156.099999999999</v>
      </c>
      <c r="D21" s="75"/>
      <c r="E21" s="74">
        <f t="shared" si="0"/>
        <v>24924.694079999997</v>
      </c>
      <c r="F21" s="78">
        <f t="shared" si="1"/>
        <v>617.86702693858922</v>
      </c>
      <c r="G21" s="74">
        <f t="shared" si="19"/>
        <v>2077.0578399999999</v>
      </c>
      <c r="H21" s="78">
        <f t="shared" si="2"/>
        <v>51.488918911549106</v>
      </c>
      <c r="I21" s="74">
        <f t="shared" si="3"/>
        <v>104.450632</v>
      </c>
      <c r="J21" s="78">
        <f t="shared" si="4"/>
        <v>2.5892635331272511</v>
      </c>
      <c r="K21" s="74">
        <f t="shared" si="5"/>
        <v>52.224743999999994</v>
      </c>
      <c r="L21" s="78">
        <f t="shared" si="6"/>
        <v>1.2946175870540084</v>
      </c>
      <c r="M21" s="95">
        <f t="shared" si="7"/>
        <v>12.613711578947367</v>
      </c>
      <c r="N21" s="96">
        <f t="shared" si="8"/>
        <v>0.31268574237782859</v>
      </c>
      <c r="O21" s="95">
        <f t="shared" si="9"/>
        <v>6.3068557894736834</v>
      </c>
      <c r="P21" s="96">
        <f t="shared" si="10"/>
        <v>0.1563428711889143</v>
      </c>
      <c r="Q21" s="95">
        <f t="shared" si="11"/>
        <v>2.5227423157894733</v>
      </c>
      <c r="R21" s="96">
        <f t="shared" si="12"/>
        <v>6.2537148475565713E-2</v>
      </c>
      <c r="S21" s="25">
        <f t="shared" si="13"/>
        <v>13.248027157894736</v>
      </c>
      <c r="T21" s="25">
        <f t="shared" si="14"/>
        <v>0.32841001484621268</v>
      </c>
      <c r="U21" s="95">
        <f t="shared" si="15"/>
        <v>11.983025999999999</v>
      </c>
      <c r="V21" s="96">
        <f t="shared" si="16"/>
        <v>0.29705145525893717</v>
      </c>
      <c r="Y21" s="52"/>
    </row>
    <row r="22" spans="1:25" x14ac:dyDescent="0.3">
      <c r="A22" s="1" t="str">
        <f t="shared" si="17"/>
        <v>L4 ond II/12</v>
      </c>
      <c r="B22" s="18">
        <f t="shared" si="18"/>
        <v>12</v>
      </c>
      <c r="C22" s="74">
        <v>18946.509999999998</v>
      </c>
      <c r="D22" s="75"/>
      <c r="E22" s="74">
        <f t="shared" si="0"/>
        <v>26009.768927999998</v>
      </c>
      <c r="F22" s="78">
        <f t="shared" si="1"/>
        <v>644.76532980994</v>
      </c>
      <c r="G22" s="74">
        <f t="shared" si="19"/>
        <v>2167.480744</v>
      </c>
      <c r="H22" s="78">
        <f t="shared" si="2"/>
        <v>53.730444150828333</v>
      </c>
      <c r="I22" s="74">
        <f t="shared" si="3"/>
        <v>104.450632</v>
      </c>
      <c r="J22" s="78">
        <f t="shared" si="4"/>
        <v>2.5892635331272511</v>
      </c>
      <c r="K22" s="74">
        <f t="shared" si="5"/>
        <v>52.224743999999994</v>
      </c>
      <c r="L22" s="78">
        <f t="shared" si="6"/>
        <v>1.2946175870540084</v>
      </c>
      <c r="M22" s="95">
        <f t="shared" si="7"/>
        <v>13.162838526315788</v>
      </c>
      <c r="N22" s="96">
        <f t="shared" si="8"/>
        <v>0.3262982438309413</v>
      </c>
      <c r="O22" s="95">
        <f t="shared" si="9"/>
        <v>6.5814192631578941</v>
      </c>
      <c r="P22" s="96">
        <f t="shared" si="10"/>
        <v>0.16314912191547065</v>
      </c>
      <c r="Q22" s="95">
        <f t="shared" si="11"/>
        <v>2.6325677052631575</v>
      </c>
      <c r="R22" s="96">
        <f t="shared" si="12"/>
        <v>6.5259648766188255E-2</v>
      </c>
      <c r="S22" s="25">
        <f t="shared" si="13"/>
        <v>13.797154105263159</v>
      </c>
      <c r="T22" s="25">
        <f t="shared" si="14"/>
        <v>0.34202251629932545</v>
      </c>
      <c r="U22" s="95">
        <f t="shared" si="15"/>
        <v>12.504696599999999</v>
      </c>
      <c r="V22" s="96">
        <f t="shared" si="16"/>
        <v>0.30998333163939423</v>
      </c>
      <c r="Y22" s="52"/>
    </row>
    <row r="23" spans="1:25" x14ac:dyDescent="0.3">
      <c r="A23" s="1" t="str">
        <f t="shared" si="17"/>
        <v>L4 ond II/13</v>
      </c>
      <c r="B23" s="18">
        <f t="shared" si="18"/>
        <v>13</v>
      </c>
      <c r="C23" s="74">
        <v>18946.509999999998</v>
      </c>
      <c r="D23" s="75"/>
      <c r="E23" s="74">
        <f t="shared" si="0"/>
        <v>26009.768927999998</v>
      </c>
      <c r="F23" s="78">
        <f t="shared" si="1"/>
        <v>644.76532980994</v>
      </c>
      <c r="G23" s="74">
        <f t="shared" si="19"/>
        <v>2167.480744</v>
      </c>
      <c r="H23" s="78">
        <f t="shared" si="2"/>
        <v>53.730444150828333</v>
      </c>
      <c r="I23" s="74">
        <f t="shared" si="3"/>
        <v>104.450632</v>
      </c>
      <c r="J23" s="78">
        <f t="shared" si="4"/>
        <v>2.5892635331272511</v>
      </c>
      <c r="K23" s="74">
        <f t="shared" si="5"/>
        <v>52.224743999999994</v>
      </c>
      <c r="L23" s="78">
        <f t="shared" si="6"/>
        <v>1.2946175870540084</v>
      </c>
      <c r="M23" s="95">
        <f t="shared" si="7"/>
        <v>13.162838526315788</v>
      </c>
      <c r="N23" s="96">
        <f t="shared" si="8"/>
        <v>0.3262982438309413</v>
      </c>
      <c r="O23" s="95">
        <f t="shared" si="9"/>
        <v>6.5814192631578941</v>
      </c>
      <c r="P23" s="96">
        <f t="shared" si="10"/>
        <v>0.16314912191547065</v>
      </c>
      <c r="Q23" s="95">
        <f t="shared" si="11"/>
        <v>2.6325677052631575</v>
      </c>
      <c r="R23" s="96">
        <f t="shared" si="12"/>
        <v>6.5259648766188255E-2</v>
      </c>
      <c r="S23" s="25">
        <f t="shared" si="13"/>
        <v>13.797154105263159</v>
      </c>
      <c r="T23" s="25">
        <f t="shared" si="14"/>
        <v>0.34202251629932545</v>
      </c>
      <c r="U23" s="95">
        <f t="shared" si="15"/>
        <v>12.504696599999999</v>
      </c>
      <c r="V23" s="96">
        <f t="shared" si="16"/>
        <v>0.30998333163939423</v>
      </c>
      <c r="Y23" s="52"/>
    </row>
    <row r="24" spans="1:25" x14ac:dyDescent="0.3">
      <c r="A24" s="1" t="str">
        <f t="shared" si="17"/>
        <v>L4 ond II/14</v>
      </c>
      <c r="B24" s="18">
        <f t="shared" si="18"/>
        <v>14</v>
      </c>
      <c r="C24" s="74">
        <v>19738.97</v>
      </c>
      <c r="D24" s="75"/>
      <c r="E24" s="74">
        <f t="shared" si="0"/>
        <v>27097.658016000001</v>
      </c>
      <c r="F24" s="78">
        <f t="shared" si="1"/>
        <v>671.73339586860652</v>
      </c>
      <c r="G24" s="74">
        <f t="shared" si="19"/>
        <v>2258.138168</v>
      </c>
      <c r="H24" s="78">
        <f t="shared" si="2"/>
        <v>55.977782989050539</v>
      </c>
      <c r="I24" s="74">
        <f t="shared" si="3"/>
        <v>104.450632</v>
      </c>
      <c r="J24" s="78">
        <f t="shared" si="4"/>
        <v>2.5892635331272511</v>
      </c>
      <c r="K24" s="74">
        <f t="shared" si="5"/>
        <v>52.224743999999994</v>
      </c>
      <c r="L24" s="78">
        <f t="shared" si="6"/>
        <v>1.2946175870540084</v>
      </c>
      <c r="M24" s="95">
        <f t="shared" si="7"/>
        <v>13.713389684210528</v>
      </c>
      <c r="N24" s="96">
        <f t="shared" si="8"/>
        <v>0.3399460505407928</v>
      </c>
      <c r="O24" s="95">
        <f t="shared" si="9"/>
        <v>6.8566948421052638</v>
      </c>
      <c r="P24" s="96">
        <f t="shared" si="10"/>
        <v>0.1699730252703964</v>
      </c>
      <c r="Q24" s="95">
        <f t="shared" si="11"/>
        <v>2.7426779368421057</v>
      </c>
      <c r="R24" s="96">
        <f t="shared" si="12"/>
        <v>6.798921010815856E-2</v>
      </c>
      <c r="S24" s="25">
        <f t="shared" si="13"/>
        <v>14.347705263157895</v>
      </c>
      <c r="T24" s="25">
        <f t="shared" si="14"/>
        <v>0.35567032300917689</v>
      </c>
      <c r="U24" s="95">
        <f t="shared" si="15"/>
        <v>13.027720200000001</v>
      </c>
      <c r="V24" s="96">
        <f t="shared" si="16"/>
        <v>0.32294874801375317</v>
      </c>
      <c r="Y24" s="52"/>
    </row>
    <row r="25" spans="1:25" x14ac:dyDescent="0.3">
      <c r="A25" s="1" t="str">
        <f t="shared" si="17"/>
        <v>L4 ond II/15</v>
      </c>
      <c r="B25" s="18">
        <f t="shared" si="18"/>
        <v>15</v>
      </c>
      <c r="C25" s="74">
        <v>19738.97</v>
      </c>
      <c r="D25" s="75"/>
      <c r="E25" s="74">
        <f t="shared" si="0"/>
        <v>27097.658016000001</v>
      </c>
      <c r="F25" s="78">
        <f t="shared" si="1"/>
        <v>671.73339586860652</v>
      </c>
      <c r="G25" s="74">
        <f t="shared" si="19"/>
        <v>2258.138168</v>
      </c>
      <c r="H25" s="78">
        <f t="shared" si="2"/>
        <v>55.977782989050539</v>
      </c>
      <c r="I25" s="74">
        <f t="shared" si="3"/>
        <v>104.450632</v>
      </c>
      <c r="J25" s="78">
        <f t="shared" si="4"/>
        <v>2.5892635331272511</v>
      </c>
      <c r="K25" s="74">
        <f t="shared" si="5"/>
        <v>52.224743999999994</v>
      </c>
      <c r="L25" s="78">
        <f t="shared" si="6"/>
        <v>1.2946175870540084</v>
      </c>
      <c r="M25" s="95">
        <f t="shared" si="7"/>
        <v>13.713389684210528</v>
      </c>
      <c r="N25" s="96">
        <f t="shared" si="8"/>
        <v>0.3399460505407928</v>
      </c>
      <c r="O25" s="95">
        <f t="shared" si="9"/>
        <v>6.8566948421052638</v>
      </c>
      <c r="P25" s="96">
        <f t="shared" si="10"/>
        <v>0.1699730252703964</v>
      </c>
      <c r="Q25" s="95">
        <f t="shared" si="11"/>
        <v>2.7426779368421057</v>
      </c>
      <c r="R25" s="96">
        <f t="shared" si="12"/>
        <v>6.798921010815856E-2</v>
      </c>
      <c r="S25" s="25">
        <f t="shared" si="13"/>
        <v>14.347705263157895</v>
      </c>
      <c r="T25" s="25">
        <f t="shared" si="14"/>
        <v>0.35567032300917689</v>
      </c>
      <c r="U25" s="95">
        <f t="shared" si="15"/>
        <v>13.027720200000001</v>
      </c>
      <c r="V25" s="96">
        <f t="shared" si="16"/>
        <v>0.32294874801375317</v>
      </c>
      <c r="Y25" s="52"/>
    </row>
    <row r="26" spans="1:25" x14ac:dyDescent="0.3">
      <c r="A26" s="1" t="str">
        <f t="shared" si="17"/>
        <v>L4 ond II/16</v>
      </c>
      <c r="B26" s="18">
        <f t="shared" si="18"/>
        <v>16</v>
      </c>
      <c r="C26" s="74">
        <v>20531.419999999998</v>
      </c>
      <c r="D26" s="75"/>
      <c r="E26" s="74">
        <f t="shared" si="0"/>
        <v>28185.533375999999</v>
      </c>
      <c r="F26" s="78">
        <f t="shared" si="1"/>
        <v>698.70112161904217</v>
      </c>
      <c r="G26" s="74">
        <f t="shared" si="19"/>
        <v>2348.7944480000001</v>
      </c>
      <c r="H26" s="78">
        <f t="shared" si="2"/>
        <v>58.225093468253519</v>
      </c>
      <c r="I26" s="74">
        <f t="shared" si="3"/>
        <v>52.224743999999994</v>
      </c>
      <c r="J26" s="78">
        <f t="shared" si="4"/>
        <v>1.2946175870540084</v>
      </c>
      <c r="K26" s="74">
        <f t="shared" si="5"/>
        <v>26.112943999999999</v>
      </c>
      <c r="L26" s="78">
        <f t="shared" si="6"/>
        <v>0.64732297303662123</v>
      </c>
      <c r="M26" s="95">
        <f t="shared" si="7"/>
        <v>14.263933894736843</v>
      </c>
      <c r="N26" s="96">
        <f t="shared" si="8"/>
        <v>0.35359368502987965</v>
      </c>
      <c r="O26" s="95">
        <f t="shared" si="9"/>
        <v>7.1319669473684213</v>
      </c>
      <c r="P26" s="96">
        <f t="shared" si="10"/>
        <v>0.17679684251493982</v>
      </c>
      <c r="Q26" s="95">
        <f t="shared" si="11"/>
        <v>2.8527867789473684</v>
      </c>
      <c r="R26" s="96">
        <f t="shared" si="12"/>
        <v>7.0718737005975932E-2</v>
      </c>
      <c r="S26" s="25">
        <f t="shared" si="13"/>
        <v>14.581088210526318</v>
      </c>
      <c r="T26" s="25">
        <f t="shared" si="14"/>
        <v>0.36145573515368945</v>
      </c>
      <c r="U26" s="95">
        <f t="shared" si="15"/>
        <v>13.5507372</v>
      </c>
      <c r="V26" s="96">
        <f t="shared" si="16"/>
        <v>0.33591400077838568</v>
      </c>
      <c r="Y26" s="52"/>
    </row>
    <row r="27" spans="1:25" x14ac:dyDescent="0.3">
      <c r="A27" s="1" t="str">
        <f t="shared" si="17"/>
        <v>L4 ond II/17</v>
      </c>
      <c r="B27" s="18">
        <f t="shared" si="18"/>
        <v>17</v>
      </c>
      <c r="C27" s="74">
        <v>20531.419999999998</v>
      </c>
      <c r="D27" s="75"/>
      <c r="E27" s="74">
        <f t="shared" si="0"/>
        <v>28185.533375999999</v>
      </c>
      <c r="F27" s="78">
        <f t="shared" si="1"/>
        <v>698.70112161904217</v>
      </c>
      <c r="G27" s="74">
        <f t="shared" si="19"/>
        <v>2348.7944480000001</v>
      </c>
      <c r="H27" s="78">
        <f t="shared" si="2"/>
        <v>58.225093468253519</v>
      </c>
      <c r="I27" s="74">
        <f t="shared" si="3"/>
        <v>52.224743999999994</v>
      </c>
      <c r="J27" s="78">
        <f t="shared" si="4"/>
        <v>1.2946175870540084</v>
      </c>
      <c r="K27" s="74">
        <f t="shared" si="5"/>
        <v>26.112943999999999</v>
      </c>
      <c r="L27" s="78">
        <f t="shared" si="6"/>
        <v>0.64732297303662123</v>
      </c>
      <c r="M27" s="95">
        <f t="shared" si="7"/>
        <v>14.263933894736843</v>
      </c>
      <c r="N27" s="96">
        <f t="shared" si="8"/>
        <v>0.35359368502987965</v>
      </c>
      <c r="O27" s="95">
        <f t="shared" si="9"/>
        <v>7.1319669473684213</v>
      </c>
      <c r="P27" s="96">
        <f t="shared" si="10"/>
        <v>0.17679684251493982</v>
      </c>
      <c r="Q27" s="95">
        <f t="shared" si="11"/>
        <v>2.8527867789473684</v>
      </c>
      <c r="R27" s="96">
        <f t="shared" si="12"/>
        <v>7.0718737005975932E-2</v>
      </c>
      <c r="S27" s="25">
        <f t="shared" si="13"/>
        <v>14.581088210526318</v>
      </c>
      <c r="T27" s="25">
        <f t="shared" si="14"/>
        <v>0.36145573515368945</v>
      </c>
      <c r="U27" s="95">
        <f t="shared" si="15"/>
        <v>13.5507372</v>
      </c>
      <c r="V27" s="96">
        <f t="shared" si="16"/>
        <v>0.33591400077838568</v>
      </c>
      <c r="Y27" s="52"/>
    </row>
    <row r="28" spans="1:25" x14ac:dyDescent="0.3">
      <c r="A28" s="1" t="str">
        <f t="shared" si="17"/>
        <v>L4 ond II/18</v>
      </c>
      <c r="B28" s="18">
        <f t="shared" si="18"/>
        <v>18</v>
      </c>
      <c r="C28" s="74">
        <v>21323.87</v>
      </c>
      <c r="D28" s="75"/>
      <c r="E28" s="74">
        <f t="shared" si="0"/>
        <v>29273.408735999998</v>
      </c>
      <c r="F28" s="78">
        <f t="shared" si="1"/>
        <v>725.66884736947782</v>
      </c>
      <c r="G28" s="74">
        <f t="shared" si="19"/>
        <v>2439.4507279999998</v>
      </c>
      <c r="H28" s="78">
        <f t="shared" si="2"/>
        <v>60.472403947456485</v>
      </c>
      <c r="I28" s="74">
        <f t="shared" si="3"/>
        <v>52.224743999999994</v>
      </c>
      <c r="J28" s="78">
        <f t="shared" si="4"/>
        <v>1.2946175870540084</v>
      </c>
      <c r="K28" s="74">
        <f t="shared" si="5"/>
        <v>26.112943999999999</v>
      </c>
      <c r="L28" s="78">
        <f t="shared" si="6"/>
        <v>0.64732297303662123</v>
      </c>
      <c r="M28" s="95">
        <f t="shared" si="7"/>
        <v>14.814478105263158</v>
      </c>
      <c r="N28" s="96">
        <f t="shared" si="8"/>
        <v>0.36724131951896655</v>
      </c>
      <c r="O28" s="95">
        <f t="shared" si="9"/>
        <v>7.4072390526315788</v>
      </c>
      <c r="P28" s="96">
        <f t="shared" si="10"/>
        <v>0.18362065975948327</v>
      </c>
      <c r="Q28" s="95">
        <f t="shared" si="11"/>
        <v>2.9628956210526316</v>
      </c>
      <c r="R28" s="96">
        <f t="shared" si="12"/>
        <v>7.3448263903793304E-2</v>
      </c>
      <c r="S28" s="25">
        <f t="shared" si="13"/>
        <v>15.131632421052631</v>
      </c>
      <c r="T28" s="25">
        <f t="shared" si="14"/>
        <v>0.3751033696427763</v>
      </c>
      <c r="U28" s="95">
        <f t="shared" si="15"/>
        <v>14.073754199999998</v>
      </c>
      <c r="V28" s="96">
        <f t="shared" si="16"/>
        <v>0.34887925354301813</v>
      </c>
      <c r="Y28" s="52"/>
    </row>
    <row r="29" spans="1:25" x14ac:dyDescent="0.3">
      <c r="A29" s="1" t="str">
        <f t="shared" si="17"/>
        <v>L4 ond II/19</v>
      </c>
      <c r="B29" s="18">
        <f t="shared" si="18"/>
        <v>19</v>
      </c>
      <c r="C29" s="74">
        <v>21323.87</v>
      </c>
      <c r="D29" s="75"/>
      <c r="E29" s="74">
        <f t="shared" si="0"/>
        <v>29273.408735999998</v>
      </c>
      <c r="F29" s="78">
        <f t="shared" si="1"/>
        <v>725.66884736947782</v>
      </c>
      <c r="G29" s="74">
        <f t="shared" si="19"/>
        <v>2439.4507279999998</v>
      </c>
      <c r="H29" s="78">
        <f t="shared" si="2"/>
        <v>60.472403947456485</v>
      </c>
      <c r="I29" s="74">
        <f t="shared" si="3"/>
        <v>52.224743999999994</v>
      </c>
      <c r="J29" s="78">
        <f t="shared" si="4"/>
        <v>1.2946175870540084</v>
      </c>
      <c r="K29" s="74">
        <f t="shared" si="5"/>
        <v>26.112943999999999</v>
      </c>
      <c r="L29" s="78">
        <f t="shared" si="6"/>
        <v>0.64732297303662123</v>
      </c>
      <c r="M29" s="95">
        <f t="shared" si="7"/>
        <v>14.814478105263158</v>
      </c>
      <c r="N29" s="96">
        <f t="shared" si="8"/>
        <v>0.36724131951896655</v>
      </c>
      <c r="O29" s="95">
        <f t="shared" si="9"/>
        <v>7.4072390526315788</v>
      </c>
      <c r="P29" s="96">
        <f t="shared" si="10"/>
        <v>0.18362065975948327</v>
      </c>
      <c r="Q29" s="95">
        <f t="shared" si="11"/>
        <v>2.9628956210526316</v>
      </c>
      <c r="R29" s="96">
        <f t="shared" si="12"/>
        <v>7.3448263903793304E-2</v>
      </c>
      <c r="S29" s="25">
        <f t="shared" si="13"/>
        <v>15.131632421052631</v>
      </c>
      <c r="T29" s="25">
        <f t="shared" si="14"/>
        <v>0.3751033696427763</v>
      </c>
      <c r="U29" s="95">
        <f t="shared" si="15"/>
        <v>14.073754199999998</v>
      </c>
      <c r="V29" s="96">
        <f t="shared" si="16"/>
        <v>0.34887925354301813</v>
      </c>
      <c r="Y29" s="52"/>
    </row>
    <row r="30" spans="1:25" x14ac:dyDescent="0.3">
      <c r="A30" s="1" t="str">
        <f t="shared" si="17"/>
        <v>L4 ond II/20</v>
      </c>
      <c r="B30" s="18">
        <f t="shared" si="18"/>
        <v>20</v>
      </c>
      <c r="C30" s="74">
        <v>22116.33</v>
      </c>
      <c r="D30" s="75"/>
      <c r="E30" s="74">
        <f t="shared" si="0"/>
        <v>30361.297824000001</v>
      </c>
      <c r="F30" s="78">
        <f t="shared" si="1"/>
        <v>752.63691342814434</v>
      </c>
      <c r="G30" s="74">
        <f t="shared" si="19"/>
        <v>2530.1081520000002</v>
      </c>
      <c r="H30" s="78">
        <f t="shared" si="2"/>
        <v>62.719742785678704</v>
      </c>
      <c r="I30" s="74">
        <f t="shared" si="3"/>
        <v>52.224743999999994</v>
      </c>
      <c r="J30" s="78">
        <f t="shared" si="4"/>
        <v>1.2946175870540084</v>
      </c>
      <c r="K30" s="74">
        <f t="shared" si="5"/>
        <v>26.112943999999999</v>
      </c>
      <c r="L30" s="78">
        <f t="shared" si="6"/>
        <v>0.64732297303662123</v>
      </c>
      <c r="M30" s="95">
        <f t="shared" si="7"/>
        <v>15.365029263157895</v>
      </c>
      <c r="N30" s="96">
        <f t="shared" si="8"/>
        <v>0.38088912622881799</v>
      </c>
      <c r="O30" s="95">
        <f t="shared" si="9"/>
        <v>7.6825146315789477</v>
      </c>
      <c r="P30" s="96">
        <f t="shared" si="10"/>
        <v>0.19044456311440899</v>
      </c>
      <c r="Q30" s="95">
        <f t="shared" si="11"/>
        <v>3.0730058526315789</v>
      </c>
      <c r="R30" s="96">
        <f t="shared" si="12"/>
        <v>7.6177825245763595E-2</v>
      </c>
      <c r="S30" s="25">
        <f t="shared" si="13"/>
        <v>15.68218357894737</v>
      </c>
      <c r="T30" s="25">
        <f t="shared" si="14"/>
        <v>0.38875117635262779</v>
      </c>
      <c r="U30" s="95">
        <f t="shared" si="15"/>
        <v>14.5967778</v>
      </c>
      <c r="V30" s="96">
        <f t="shared" si="16"/>
        <v>0.36184466991737707</v>
      </c>
      <c r="Y30" s="52"/>
    </row>
    <row r="31" spans="1:25" x14ac:dyDescent="0.3">
      <c r="A31" s="1" t="str">
        <f t="shared" si="17"/>
        <v>L4 ond II/21</v>
      </c>
      <c r="B31" s="18">
        <f t="shared" si="18"/>
        <v>21</v>
      </c>
      <c r="C31" s="74">
        <v>22116.33</v>
      </c>
      <c r="D31" s="75"/>
      <c r="E31" s="74">
        <f t="shared" si="0"/>
        <v>30361.297824000001</v>
      </c>
      <c r="F31" s="78">
        <f t="shared" si="1"/>
        <v>752.63691342814434</v>
      </c>
      <c r="G31" s="74">
        <f t="shared" si="19"/>
        <v>2530.1081520000002</v>
      </c>
      <c r="H31" s="78">
        <f t="shared" si="2"/>
        <v>62.719742785678704</v>
      </c>
      <c r="I31" s="74">
        <f t="shared" si="3"/>
        <v>52.224743999999994</v>
      </c>
      <c r="J31" s="78">
        <f t="shared" si="4"/>
        <v>1.2946175870540084</v>
      </c>
      <c r="K31" s="74">
        <f t="shared" si="5"/>
        <v>26.112943999999999</v>
      </c>
      <c r="L31" s="78">
        <f t="shared" si="6"/>
        <v>0.64732297303662123</v>
      </c>
      <c r="M31" s="95">
        <f t="shared" si="7"/>
        <v>15.365029263157895</v>
      </c>
      <c r="N31" s="96">
        <f t="shared" si="8"/>
        <v>0.38088912622881799</v>
      </c>
      <c r="O31" s="95">
        <f t="shared" si="9"/>
        <v>7.6825146315789477</v>
      </c>
      <c r="P31" s="96">
        <f t="shared" si="10"/>
        <v>0.19044456311440899</v>
      </c>
      <c r="Q31" s="95">
        <f t="shared" si="11"/>
        <v>3.0730058526315789</v>
      </c>
      <c r="R31" s="96">
        <f t="shared" si="12"/>
        <v>7.6177825245763595E-2</v>
      </c>
      <c r="S31" s="25">
        <f t="shared" si="13"/>
        <v>15.68218357894737</v>
      </c>
      <c r="T31" s="25">
        <f t="shared" si="14"/>
        <v>0.38875117635262779</v>
      </c>
      <c r="U31" s="95">
        <f t="shared" si="15"/>
        <v>14.5967778</v>
      </c>
      <c r="V31" s="96">
        <f t="shared" si="16"/>
        <v>0.36184466991737707</v>
      </c>
      <c r="Y31" s="52"/>
    </row>
    <row r="32" spans="1:25" x14ac:dyDescent="0.3">
      <c r="A32" s="1" t="str">
        <f t="shared" si="17"/>
        <v>L4 ond II/22</v>
      </c>
      <c r="B32" s="18">
        <f t="shared" si="18"/>
        <v>22</v>
      </c>
      <c r="C32" s="74">
        <v>22908.78</v>
      </c>
      <c r="D32" s="75"/>
      <c r="E32" s="74">
        <f t="shared" si="0"/>
        <v>31449.173183999999</v>
      </c>
      <c r="F32" s="78">
        <f t="shared" si="1"/>
        <v>779.60463917857999</v>
      </c>
      <c r="G32" s="74">
        <f t="shared" si="19"/>
        <v>2620.7644319999999</v>
      </c>
      <c r="H32" s="78">
        <f t="shared" si="2"/>
        <v>64.96705326488167</v>
      </c>
      <c r="I32" s="74">
        <f t="shared" si="3"/>
        <v>23.720840000000251</v>
      </c>
      <c r="J32" s="78">
        <f t="shared" si="4"/>
        <v>0.58802426381821105</v>
      </c>
      <c r="K32" s="74">
        <f t="shared" si="5"/>
        <v>0</v>
      </c>
      <c r="L32" s="78">
        <f t="shared" si="6"/>
        <v>0</v>
      </c>
      <c r="M32" s="95">
        <f t="shared" si="7"/>
        <v>15.91557347368421</v>
      </c>
      <c r="N32" s="96">
        <f t="shared" si="8"/>
        <v>0.39453676071790483</v>
      </c>
      <c r="O32" s="95">
        <f t="shared" si="9"/>
        <v>7.9577867368421051</v>
      </c>
      <c r="P32" s="96">
        <f t="shared" si="10"/>
        <v>0.19726838035895242</v>
      </c>
      <c r="Q32" s="95">
        <f t="shared" si="11"/>
        <v>3.1831146947368421</v>
      </c>
      <c r="R32" s="96">
        <f t="shared" si="12"/>
        <v>7.8907352143580967E-2</v>
      </c>
      <c r="S32" s="25">
        <f t="shared" si="13"/>
        <v>16.059627157894738</v>
      </c>
      <c r="T32" s="25">
        <f t="shared" si="14"/>
        <v>0.39810775827145672</v>
      </c>
      <c r="U32" s="95">
        <f t="shared" si="15"/>
        <v>15.119794799999999</v>
      </c>
      <c r="V32" s="96">
        <f t="shared" si="16"/>
        <v>0.37480992268200963</v>
      </c>
      <c r="Y32" s="52"/>
    </row>
    <row r="33" spans="1:25" x14ac:dyDescent="0.3">
      <c r="A33" s="1" t="str">
        <f t="shared" si="17"/>
        <v>L4 ond II/23</v>
      </c>
      <c r="B33" s="18">
        <f t="shared" si="18"/>
        <v>23</v>
      </c>
      <c r="C33" s="74">
        <v>23701.23</v>
      </c>
      <c r="D33" s="75"/>
      <c r="E33" s="74">
        <f t="shared" si="0"/>
        <v>32537.048544000001</v>
      </c>
      <c r="F33" s="78">
        <f t="shared" si="1"/>
        <v>806.57236492901575</v>
      </c>
      <c r="G33" s="74">
        <f t="shared" si="19"/>
        <v>2711.4207120000001</v>
      </c>
      <c r="H33" s="78">
        <f t="shared" si="2"/>
        <v>67.214363744084636</v>
      </c>
      <c r="I33" s="74">
        <f t="shared" si="3"/>
        <v>0</v>
      </c>
      <c r="J33" s="78">
        <f t="shared" si="4"/>
        <v>0</v>
      </c>
      <c r="K33" s="74">
        <f t="shared" si="5"/>
        <v>0</v>
      </c>
      <c r="L33" s="78">
        <f t="shared" si="6"/>
        <v>0</v>
      </c>
      <c r="M33" s="95">
        <f t="shared" si="7"/>
        <v>16.466117684210527</v>
      </c>
      <c r="N33" s="96">
        <f t="shared" si="8"/>
        <v>0.40818439520699173</v>
      </c>
      <c r="O33" s="95">
        <f t="shared" si="9"/>
        <v>8.2330588421052635</v>
      </c>
      <c r="P33" s="96">
        <f t="shared" si="10"/>
        <v>0.20409219760349587</v>
      </c>
      <c r="Q33" s="95">
        <f t="shared" si="11"/>
        <v>3.2932235368421052</v>
      </c>
      <c r="R33" s="96">
        <f t="shared" si="12"/>
        <v>8.1636879041398352E-2</v>
      </c>
      <c r="S33" s="25">
        <f t="shared" si="13"/>
        <v>16.466117684210527</v>
      </c>
      <c r="T33" s="25">
        <f t="shared" si="14"/>
        <v>0.40818439520699173</v>
      </c>
      <c r="U33" s="95">
        <f t="shared" si="15"/>
        <v>15.6428118</v>
      </c>
      <c r="V33" s="96">
        <f t="shared" si="16"/>
        <v>0.3877751754466422</v>
      </c>
      <c r="Y33" s="52"/>
    </row>
    <row r="34" spans="1:25" x14ac:dyDescent="0.3">
      <c r="A34" s="1" t="str">
        <f t="shared" si="17"/>
        <v>L4 ond II/24</v>
      </c>
      <c r="B34" s="18">
        <f t="shared" si="18"/>
        <v>24</v>
      </c>
      <c r="C34" s="74">
        <v>24493.66</v>
      </c>
      <c r="D34" s="75"/>
      <c r="E34" s="74">
        <f t="shared" si="0"/>
        <v>33624.896448</v>
      </c>
      <c r="F34" s="78">
        <f t="shared" si="1"/>
        <v>833.53941006298976</v>
      </c>
      <c r="G34" s="74">
        <f t="shared" si="19"/>
        <v>2802.0747040000001</v>
      </c>
      <c r="H34" s="78">
        <f t="shared" si="2"/>
        <v>69.461617505249151</v>
      </c>
      <c r="I34" s="74">
        <f t="shared" si="3"/>
        <v>0</v>
      </c>
      <c r="J34" s="78">
        <f t="shared" si="4"/>
        <v>0</v>
      </c>
      <c r="K34" s="74">
        <f t="shared" si="5"/>
        <v>0</v>
      </c>
      <c r="L34" s="78">
        <f t="shared" si="6"/>
        <v>0</v>
      </c>
      <c r="M34" s="95">
        <f t="shared" si="7"/>
        <v>17.016648</v>
      </c>
      <c r="N34" s="96">
        <f t="shared" si="8"/>
        <v>0.42183168525454945</v>
      </c>
      <c r="O34" s="95">
        <f t="shared" si="9"/>
        <v>8.508324</v>
      </c>
      <c r="P34" s="96">
        <f t="shared" si="10"/>
        <v>0.21091584262727472</v>
      </c>
      <c r="Q34" s="95">
        <f t="shared" si="11"/>
        <v>3.4033296000000002</v>
      </c>
      <c r="R34" s="96">
        <f t="shared" si="12"/>
        <v>8.4366337050909901E-2</v>
      </c>
      <c r="S34" s="25">
        <f t="shared" si="13"/>
        <v>17.016648000000004</v>
      </c>
      <c r="T34" s="25">
        <f t="shared" si="14"/>
        <v>0.42183168525454956</v>
      </c>
      <c r="U34" s="95">
        <f t="shared" si="15"/>
        <v>16.165815599999998</v>
      </c>
      <c r="V34" s="96">
        <f t="shared" si="16"/>
        <v>0.40074010099182195</v>
      </c>
      <c r="Y34" s="52"/>
    </row>
    <row r="35" spans="1:25" x14ac:dyDescent="0.3">
      <c r="A35" s="1" t="str">
        <f t="shared" si="17"/>
        <v>L4 ond II/25</v>
      </c>
      <c r="B35" s="18">
        <f t="shared" si="18"/>
        <v>25</v>
      </c>
      <c r="C35" s="74">
        <v>24493.66</v>
      </c>
      <c r="D35" s="75"/>
      <c r="E35" s="74">
        <f t="shared" si="0"/>
        <v>33624.896448</v>
      </c>
      <c r="F35" s="78">
        <f t="shared" si="1"/>
        <v>833.53941006298976</v>
      </c>
      <c r="G35" s="74">
        <f t="shared" si="19"/>
        <v>2802.0747040000001</v>
      </c>
      <c r="H35" s="78">
        <f t="shared" si="2"/>
        <v>69.461617505249151</v>
      </c>
      <c r="I35" s="74">
        <f t="shared" si="3"/>
        <v>0</v>
      </c>
      <c r="J35" s="78">
        <f t="shared" si="4"/>
        <v>0</v>
      </c>
      <c r="K35" s="74">
        <f t="shared" si="5"/>
        <v>0</v>
      </c>
      <c r="L35" s="78">
        <f t="shared" si="6"/>
        <v>0</v>
      </c>
      <c r="M35" s="95">
        <f t="shared" si="7"/>
        <v>17.016648</v>
      </c>
      <c r="N35" s="96">
        <f t="shared" si="8"/>
        <v>0.42183168525454945</v>
      </c>
      <c r="O35" s="95">
        <f t="shared" si="9"/>
        <v>8.508324</v>
      </c>
      <c r="P35" s="96">
        <f t="shared" si="10"/>
        <v>0.21091584262727472</v>
      </c>
      <c r="Q35" s="95">
        <f t="shared" si="11"/>
        <v>3.4033296000000002</v>
      </c>
      <c r="R35" s="96">
        <f t="shared" si="12"/>
        <v>8.4366337050909901E-2</v>
      </c>
      <c r="S35" s="25">
        <f t="shared" si="13"/>
        <v>17.016648000000004</v>
      </c>
      <c r="T35" s="25">
        <f t="shared" si="14"/>
        <v>0.42183168525454956</v>
      </c>
      <c r="U35" s="95">
        <f t="shared" si="15"/>
        <v>16.165815599999998</v>
      </c>
      <c r="V35" s="96">
        <f t="shared" si="16"/>
        <v>0.40074010099182195</v>
      </c>
      <c r="Y35" s="52"/>
    </row>
    <row r="36" spans="1:25" x14ac:dyDescent="0.3">
      <c r="A36" s="1" t="str">
        <f t="shared" si="17"/>
        <v>L4 ond II/26</v>
      </c>
      <c r="B36" s="18">
        <f t="shared" si="18"/>
        <v>26</v>
      </c>
      <c r="C36" s="74">
        <v>24493.66</v>
      </c>
      <c r="D36" s="75"/>
      <c r="E36" s="74">
        <f t="shared" si="0"/>
        <v>33624.896448</v>
      </c>
      <c r="F36" s="78">
        <f t="shared" si="1"/>
        <v>833.53941006298976</v>
      </c>
      <c r="G36" s="74">
        <f t="shared" si="19"/>
        <v>2802.0747040000001</v>
      </c>
      <c r="H36" s="78">
        <f t="shared" si="2"/>
        <v>69.461617505249151</v>
      </c>
      <c r="I36" s="74">
        <f t="shared" si="3"/>
        <v>0</v>
      </c>
      <c r="J36" s="78">
        <f t="shared" si="4"/>
        <v>0</v>
      </c>
      <c r="K36" s="74">
        <f t="shared" si="5"/>
        <v>0</v>
      </c>
      <c r="L36" s="78">
        <f t="shared" si="6"/>
        <v>0</v>
      </c>
      <c r="M36" s="95">
        <f t="shared" si="7"/>
        <v>17.016648</v>
      </c>
      <c r="N36" s="96">
        <f t="shared" si="8"/>
        <v>0.42183168525454945</v>
      </c>
      <c r="O36" s="95">
        <f t="shared" si="9"/>
        <v>8.508324</v>
      </c>
      <c r="P36" s="96">
        <f t="shared" si="10"/>
        <v>0.21091584262727472</v>
      </c>
      <c r="Q36" s="95">
        <f t="shared" si="11"/>
        <v>3.4033296000000002</v>
      </c>
      <c r="R36" s="96">
        <f t="shared" si="12"/>
        <v>8.4366337050909901E-2</v>
      </c>
      <c r="S36" s="25">
        <f t="shared" si="13"/>
        <v>17.016648000000004</v>
      </c>
      <c r="T36" s="25">
        <f t="shared" si="14"/>
        <v>0.42183168525454956</v>
      </c>
      <c r="U36" s="95">
        <f t="shared" si="15"/>
        <v>16.165815599999998</v>
      </c>
      <c r="V36" s="96">
        <f t="shared" si="16"/>
        <v>0.40074010099182195</v>
      </c>
      <c r="Y36" s="52"/>
    </row>
    <row r="37" spans="1:25" x14ac:dyDescent="0.3">
      <c r="A37" s="1" t="str">
        <f t="shared" si="17"/>
        <v>L4 ond II/27</v>
      </c>
      <c r="B37" s="18">
        <f t="shared" si="18"/>
        <v>27</v>
      </c>
      <c r="C37" s="74">
        <v>24493.66</v>
      </c>
      <c r="D37" s="75"/>
      <c r="E37" s="74">
        <f t="shared" si="0"/>
        <v>33624.896448</v>
      </c>
      <c r="F37" s="78">
        <f t="shared" si="1"/>
        <v>833.53941006298976</v>
      </c>
      <c r="G37" s="74">
        <f t="shared" si="19"/>
        <v>2802.0747040000001</v>
      </c>
      <c r="H37" s="78">
        <f t="shared" si="2"/>
        <v>69.461617505249151</v>
      </c>
      <c r="I37" s="74">
        <f t="shared" si="3"/>
        <v>0</v>
      </c>
      <c r="J37" s="78">
        <f t="shared" si="4"/>
        <v>0</v>
      </c>
      <c r="K37" s="74">
        <f t="shared" si="5"/>
        <v>0</v>
      </c>
      <c r="L37" s="78">
        <f t="shared" si="6"/>
        <v>0</v>
      </c>
      <c r="M37" s="95">
        <f t="shared" si="7"/>
        <v>17.016648</v>
      </c>
      <c r="N37" s="96">
        <f t="shared" si="8"/>
        <v>0.42183168525454945</v>
      </c>
      <c r="O37" s="95">
        <f t="shared" si="9"/>
        <v>8.508324</v>
      </c>
      <c r="P37" s="96">
        <f t="shared" si="10"/>
        <v>0.21091584262727472</v>
      </c>
      <c r="Q37" s="95">
        <f t="shared" si="11"/>
        <v>3.4033296000000002</v>
      </c>
      <c r="R37" s="96">
        <f t="shared" si="12"/>
        <v>8.4366337050909901E-2</v>
      </c>
      <c r="S37" s="25">
        <f t="shared" si="13"/>
        <v>17.016648000000004</v>
      </c>
      <c r="T37" s="25">
        <f t="shared" si="14"/>
        <v>0.42183168525454956</v>
      </c>
      <c r="U37" s="95">
        <f t="shared" si="15"/>
        <v>16.165815599999998</v>
      </c>
      <c r="V37" s="96">
        <f t="shared" si="16"/>
        <v>0.40074010099182195</v>
      </c>
      <c r="Y37" s="52"/>
    </row>
    <row r="38" spans="1:25" x14ac:dyDescent="0.3">
      <c r="B38" s="26"/>
      <c r="C38" s="76"/>
      <c r="D38" s="77"/>
      <c r="E38" s="76"/>
      <c r="F38" s="77"/>
      <c r="G38" s="76"/>
      <c r="H38" s="77"/>
      <c r="I38" s="76"/>
      <c r="J38" s="77"/>
      <c r="K38" s="76"/>
      <c r="L38" s="77"/>
      <c r="M38" s="76"/>
      <c r="N38" s="77"/>
      <c r="O38" s="76"/>
      <c r="P38" s="77"/>
      <c r="Q38" s="76"/>
      <c r="R38" s="77"/>
      <c r="S38" s="26"/>
      <c r="T38" s="26"/>
      <c r="U38" s="76"/>
      <c r="V38" s="77"/>
    </row>
  </sheetData>
  <dataConsolidate/>
  <mergeCells count="286">
    <mergeCell ref="Q8:R8"/>
    <mergeCell ref="G7:H7"/>
    <mergeCell ref="I7:J7"/>
    <mergeCell ref="I8:J8"/>
    <mergeCell ref="M11:N11"/>
    <mergeCell ref="M12:N12"/>
    <mergeCell ref="C12:D12"/>
    <mergeCell ref="C13:D13"/>
    <mergeCell ref="C6:F6"/>
    <mergeCell ref="C8:D8"/>
    <mergeCell ref="C10:D10"/>
    <mergeCell ref="C11:D11"/>
    <mergeCell ref="E9:F9"/>
    <mergeCell ref="C7:D7"/>
    <mergeCell ref="E7:F7"/>
    <mergeCell ref="E8:F8"/>
    <mergeCell ref="C9:D9"/>
    <mergeCell ref="C14:D14"/>
    <mergeCell ref="G14:H14"/>
    <mergeCell ref="G9:H9"/>
    <mergeCell ref="I9:J9"/>
    <mergeCell ref="I12:J12"/>
    <mergeCell ref="I13:J13"/>
    <mergeCell ref="I10:J10"/>
    <mergeCell ref="I11:J11"/>
    <mergeCell ref="C35:D35"/>
    <mergeCell ref="C24:D24"/>
    <mergeCell ref="C25:D25"/>
    <mergeCell ref="C18:D18"/>
    <mergeCell ref="C19:D19"/>
    <mergeCell ref="C20:D20"/>
    <mergeCell ref="C21:D21"/>
    <mergeCell ref="E15:F15"/>
    <mergeCell ref="E16:F16"/>
    <mergeCell ref="E17:F17"/>
    <mergeCell ref="E18:F18"/>
    <mergeCell ref="C22:D22"/>
    <mergeCell ref="C23:D23"/>
    <mergeCell ref="C17:D17"/>
    <mergeCell ref="C26:D26"/>
    <mergeCell ref="C15:D15"/>
    <mergeCell ref="C36:D36"/>
    <mergeCell ref="C37:D37"/>
    <mergeCell ref="C30:D30"/>
    <mergeCell ref="C31:D31"/>
    <mergeCell ref="C32:D32"/>
    <mergeCell ref="C33:D33"/>
    <mergeCell ref="C34:D34"/>
    <mergeCell ref="C27:D27"/>
    <mergeCell ref="C28:D28"/>
    <mergeCell ref="C29:D29"/>
    <mergeCell ref="C16:D16"/>
    <mergeCell ref="E19:F19"/>
    <mergeCell ref="E20:F20"/>
    <mergeCell ref="E21:F21"/>
    <mergeCell ref="E22:F22"/>
    <mergeCell ref="C38:D38"/>
    <mergeCell ref="E10:F10"/>
    <mergeCell ref="E11:F11"/>
    <mergeCell ref="E12:F12"/>
    <mergeCell ref="E13:F13"/>
    <mergeCell ref="E14:F14"/>
    <mergeCell ref="E27:F27"/>
    <mergeCell ref="E28:F28"/>
    <mergeCell ref="E29:F29"/>
    <mergeCell ref="E30:F30"/>
    <mergeCell ref="E23:F23"/>
    <mergeCell ref="E24:F24"/>
    <mergeCell ref="E25:F25"/>
    <mergeCell ref="E26:F26"/>
    <mergeCell ref="E35:F35"/>
    <mergeCell ref="E36:F36"/>
    <mergeCell ref="E37:F37"/>
    <mergeCell ref="E38:F38"/>
    <mergeCell ref="E31:F31"/>
    <mergeCell ref="E32:F32"/>
    <mergeCell ref="E33:F33"/>
    <mergeCell ref="E34:F34"/>
    <mergeCell ref="U7:V7"/>
    <mergeCell ref="I6:J6"/>
    <mergeCell ref="K6:L6"/>
    <mergeCell ref="K7:L7"/>
    <mergeCell ref="M7:R7"/>
    <mergeCell ref="M6:R6"/>
    <mergeCell ref="K8:L8"/>
    <mergeCell ref="M9:N9"/>
    <mergeCell ref="G15:H15"/>
    <mergeCell ref="G16:H16"/>
    <mergeCell ref="K10:L10"/>
    <mergeCell ref="K11:L11"/>
    <mergeCell ref="K12:L12"/>
    <mergeCell ref="K13:L13"/>
    <mergeCell ref="G10:H10"/>
    <mergeCell ref="G11:H11"/>
    <mergeCell ref="G12:H12"/>
    <mergeCell ref="K9:L9"/>
    <mergeCell ref="G13:H13"/>
    <mergeCell ref="G19:H19"/>
    <mergeCell ref="G20:H20"/>
    <mergeCell ref="G21:H21"/>
    <mergeCell ref="G22:H22"/>
    <mergeCell ref="G17:H17"/>
    <mergeCell ref="G18:H18"/>
    <mergeCell ref="I21:J21"/>
    <mergeCell ref="G36:H36"/>
    <mergeCell ref="G37:H37"/>
    <mergeCell ref="G23:H23"/>
    <mergeCell ref="G24:H24"/>
    <mergeCell ref="I17:J17"/>
    <mergeCell ref="I18:J18"/>
    <mergeCell ref="I19:J19"/>
    <mergeCell ref="I20:J20"/>
    <mergeCell ref="I30:J30"/>
    <mergeCell ref="I31:J31"/>
    <mergeCell ref="I32:J32"/>
    <mergeCell ref="I37:J37"/>
    <mergeCell ref="I22:J22"/>
    <mergeCell ref="I23:J23"/>
    <mergeCell ref="I24:J24"/>
    <mergeCell ref="G38:H38"/>
    <mergeCell ref="G31:H31"/>
    <mergeCell ref="G32:H32"/>
    <mergeCell ref="G33:H33"/>
    <mergeCell ref="G34:H34"/>
    <mergeCell ref="G25:H25"/>
    <mergeCell ref="G26:H26"/>
    <mergeCell ref="G35:H35"/>
    <mergeCell ref="G27:H27"/>
    <mergeCell ref="G28:H28"/>
    <mergeCell ref="G29:H29"/>
    <mergeCell ref="G30:H30"/>
    <mergeCell ref="I14:J14"/>
    <mergeCell ref="O9:P9"/>
    <mergeCell ref="Q9:R9"/>
    <mergeCell ref="I15:J15"/>
    <mergeCell ref="K16:L16"/>
    <mergeCell ref="K14:L14"/>
    <mergeCell ref="K15:L15"/>
    <mergeCell ref="U9:V9"/>
    <mergeCell ref="I16:J16"/>
    <mergeCell ref="U10:V10"/>
    <mergeCell ref="U11:V11"/>
    <mergeCell ref="U12:V12"/>
    <mergeCell ref="U13:V13"/>
    <mergeCell ref="M10:N10"/>
    <mergeCell ref="M13:N13"/>
    <mergeCell ref="M14:N14"/>
    <mergeCell ref="M15:N15"/>
    <mergeCell ref="M16:N16"/>
    <mergeCell ref="Q15:R15"/>
    <mergeCell ref="Q16:R16"/>
    <mergeCell ref="Q10:R10"/>
    <mergeCell ref="Q11:R11"/>
    <mergeCell ref="Q12:R12"/>
    <mergeCell ref="Q13:R13"/>
    <mergeCell ref="K25:L25"/>
    <mergeCell ref="K18:L18"/>
    <mergeCell ref="K19:L19"/>
    <mergeCell ref="K20:L20"/>
    <mergeCell ref="K21:L21"/>
    <mergeCell ref="K27:L27"/>
    <mergeCell ref="K28:L28"/>
    <mergeCell ref="U14:V14"/>
    <mergeCell ref="U15:V15"/>
    <mergeCell ref="U16:V16"/>
    <mergeCell ref="K17:L17"/>
    <mergeCell ref="M17:N17"/>
    <mergeCell ref="Q17:R17"/>
    <mergeCell ref="Q14:R14"/>
    <mergeCell ref="M18:N18"/>
    <mergeCell ref="M19:N19"/>
    <mergeCell ref="M20:N20"/>
    <mergeCell ref="M25:N25"/>
    <mergeCell ref="M26:N26"/>
    <mergeCell ref="M27:N27"/>
    <mergeCell ref="M28:N28"/>
    <mergeCell ref="M21:N21"/>
    <mergeCell ref="M22:N22"/>
    <mergeCell ref="M23:N23"/>
    <mergeCell ref="K29:L29"/>
    <mergeCell ref="K22:L22"/>
    <mergeCell ref="I38:J38"/>
    <mergeCell ref="I25:J25"/>
    <mergeCell ref="I26:J26"/>
    <mergeCell ref="I27:J27"/>
    <mergeCell ref="I28:J28"/>
    <mergeCell ref="I33:J33"/>
    <mergeCell ref="I34:J34"/>
    <mergeCell ref="I35:J35"/>
    <mergeCell ref="I36:J36"/>
    <mergeCell ref="I29:J29"/>
    <mergeCell ref="K34:L34"/>
    <mergeCell ref="K35:L35"/>
    <mergeCell ref="K36:L36"/>
    <mergeCell ref="K37:L37"/>
    <mergeCell ref="K30:L30"/>
    <mergeCell ref="K31:L31"/>
    <mergeCell ref="K32:L32"/>
    <mergeCell ref="K33:L33"/>
    <mergeCell ref="K38:L38"/>
    <mergeCell ref="K26:L26"/>
    <mergeCell ref="K23:L23"/>
    <mergeCell ref="K24:L24"/>
    <mergeCell ref="M24:N24"/>
    <mergeCell ref="M33:N33"/>
    <mergeCell ref="M34:N34"/>
    <mergeCell ref="M35:N35"/>
    <mergeCell ref="M36:N36"/>
    <mergeCell ref="M29:N29"/>
    <mergeCell ref="M30:N30"/>
    <mergeCell ref="M31:N31"/>
    <mergeCell ref="M32:N32"/>
    <mergeCell ref="M37:N37"/>
    <mergeCell ref="M38:N38"/>
    <mergeCell ref="O10:P10"/>
    <mergeCell ref="O11:P11"/>
    <mergeCell ref="O12:P12"/>
    <mergeCell ref="O13:P13"/>
    <mergeCell ref="O14:P14"/>
    <mergeCell ref="O15:P15"/>
    <mergeCell ref="O16:P16"/>
    <mergeCell ref="O17:P17"/>
    <mergeCell ref="O22:P22"/>
    <mergeCell ref="O23:P23"/>
    <mergeCell ref="O24:P24"/>
    <mergeCell ref="O25:P25"/>
    <mergeCell ref="O18:P18"/>
    <mergeCell ref="O19:P19"/>
    <mergeCell ref="O20:P20"/>
    <mergeCell ref="O21:P21"/>
    <mergeCell ref="O36:P36"/>
    <mergeCell ref="O37:P37"/>
    <mergeCell ref="O30:P30"/>
    <mergeCell ref="O31:P31"/>
    <mergeCell ref="O32:P32"/>
    <mergeCell ref="O33:P33"/>
    <mergeCell ref="O38:P38"/>
    <mergeCell ref="Q18:R18"/>
    <mergeCell ref="O34:P34"/>
    <mergeCell ref="O35:P35"/>
    <mergeCell ref="O26:P26"/>
    <mergeCell ref="O27:P27"/>
    <mergeCell ref="O28:P28"/>
    <mergeCell ref="O29:P29"/>
    <mergeCell ref="Q19:R19"/>
    <mergeCell ref="Q20:R20"/>
    <mergeCell ref="Q21:R21"/>
    <mergeCell ref="Q22:R22"/>
    <mergeCell ref="Q27:R27"/>
    <mergeCell ref="Q28:R28"/>
    <mergeCell ref="Q29:R29"/>
    <mergeCell ref="Q30:R30"/>
    <mergeCell ref="Q23:R23"/>
    <mergeCell ref="Q24:R24"/>
    <mergeCell ref="Q25:R25"/>
    <mergeCell ref="Q26:R26"/>
    <mergeCell ref="Q35:R35"/>
    <mergeCell ref="Q36:R36"/>
    <mergeCell ref="Q37:R37"/>
    <mergeCell ref="Q38:R38"/>
    <mergeCell ref="Q31:R31"/>
    <mergeCell ref="Q32:R32"/>
    <mergeCell ref="Q33:R33"/>
    <mergeCell ref="Q34:R34"/>
    <mergeCell ref="U21:V21"/>
    <mergeCell ref="U22:V22"/>
    <mergeCell ref="U23:V23"/>
    <mergeCell ref="U24:V24"/>
    <mergeCell ref="U37:V37"/>
    <mergeCell ref="U38:V38"/>
    <mergeCell ref="U17:V17"/>
    <mergeCell ref="U18:V18"/>
    <mergeCell ref="U19:V19"/>
    <mergeCell ref="U20:V20"/>
    <mergeCell ref="U29:V29"/>
    <mergeCell ref="U30:V30"/>
    <mergeCell ref="U31:V31"/>
    <mergeCell ref="U36:V36"/>
    <mergeCell ref="U25:V25"/>
    <mergeCell ref="U26:V26"/>
    <mergeCell ref="U27:V27"/>
    <mergeCell ref="U28:V28"/>
    <mergeCell ref="U32:V32"/>
    <mergeCell ref="U33:V33"/>
    <mergeCell ref="U34:V34"/>
    <mergeCell ref="U35:V35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75" zoomScaleNormal="75" workbookViewId="0">
      <selection activeCell="F24" sqref="F24:G24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9.85546875" style="1" bestFit="1" customWidth="1"/>
    <col min="24" max="16384" width="8.85546875" style="1"/>
  </cols>
  <sheetData>
    <row r="1" spans="1:23" ht="16.5" x14ac:dyDescent="0.3">
      <c r="A1" s="46" t="s">
        <v>20</v>
      </c>
      <c r="B1" s="43" t="s">
        <v>21</v>
      </c>
      <c r="C1" s="5"/>
      <c r="D1" s="5"/>
      <c r="E1" s="7">
        <v>230</v>
      </c>
      <c r="F1" s="48" t="s">
        <v>22</v>
      </c>
      <c r="G1" s="7"/>
      <c r="H1" s="5"/>
      <c r="N1" s="47" t="str">
        <f>Voorblad!G24</f>
        <v>1 april 2020</v>
      </c>
      <c r="Q1" s="8" t="s">
        <v>23</v>
      </c>
    </row>
    <row r="2" spans="1:23" ht="16.5" x14ac:dyDescent="0.3">
      <c r="A2" s="5"/>
      <c r="B2" s="5"/>
      <c r="C2" s="5"/>
      <c r="D2" s="5"/>
      <c r="E2" s="5"/>
      <c r="F2" s="27" t="s">
        <v>180</v>
      </c>
      <c r="G2" s="5"/>
      <c r="H2" s="5"/>
    </row>
    <row r="3" spans="1:23" ht="17.25" x14ac:dyDescent="0.35">
      <c r="A3" s="5"/>
      <c r="B3" s="5"/>
      <c r="C3" s="5"/>
      <c r="D3" s="5"/>
      <c r="E3" s="11">
        <v>231</v>
      </c>
      <c r="F3" s="11" t="s">
        <v>24</v>
      </c>
      <c r="G3" s="5"/>
      <c r="H3" s="5"/>
    </row>
    <row r="4" spans="1:23" ht="16.5" x14ac:dyDescent="0.3">
      <c r="A4" s="8"/>
      <c r="E4" s="5"/>
      <c r="F4" s="5"/>
      <c r="T4" s="1" t="s">
        <v>6</v>
      </c>
      <c r="U4" s="13">
        <f>Voorblad!D2</f>
        <v>1.3728</v>
      </c>
    </row>
    <row r="6" spans="1:23" x14ac:dyDescent="0.3">
      <c r="A6" s="14"/>
      <c r="B6" s="83" t="s">
        <v>7</v>
      </c>
      <c r="C6" s="91"/>
      <c r="D6" s="91"/>
      <c r="E6" s="84"/>
      <c r="F6" s="15" t="s">
        <v>8</v>
      </c>
      <c r="G6" s="16"/>
      <c r="H6" s="83" t="s">
        <v>9</v>
      </c>
      <c r="I6" s="86"/>
      <c r="J6" s="83" t="s">
        <v>10</v>
      </c>
      <c r="K6" s="84"/>
      <c r="L6" s="83" t="s">
        <v>11</v>
      </c>
      <c r="M6" s="91"/>
      <c r="N6" s="91"/>
      <c r="O6" s="91"/>
      <c r="P6" s="91"/>
      <c r="Q6" s="84"/>
      <c r="R6" s="17" t="s">
        <v>12</v>
      </c>
      <c r="S6" s="17"/>
      <c r="T6" s="17"/>
      <c r="U6" s="16"/>
    </row>
    <row r="7" spans="1:23" x14ac:dyDescent="0.3">
      <c r="A7" s="18"/>
      <c r="B7" s="79">
        <v>1</v>
      </c>
      <c r="C7" s="80"/>
      <c r="D7" s="79"/>
      <c r="E7" s="80"/>
      <c r="F7" s="79"/>
      <c r="G7" s="80"/>
      <c r="H7" s="79"/>
      <c r="I7" s="80"/>
      <c r="J7" s="87" t="s">
        <v>13</v>
      </c>
      <c r="K7" s="80"/>
      <c r="L7" s="87" t="s">
        <v>14</v>
      </c>
      <c r="M7" s="88"/>
      <c r="N7" s="88"/>
      <c r="O7" s="88"/>
      <c r="P7" s="88"/>
      <c r="Q7" s="80"/>
      <c r="R7" s="19"/>
      <c r="S7" s="19"/>
      <c r="T7" s="85" t="s">
        <v>15</v>
      </c>
      <c r="U7" s="80"/>
    </row>
    <row r="8" spans="1:23" x14ac:dyDescent="0.3">
      <c r="A8" s="18"/>
      <c r="B8" s="92" t="s">
        <v>16</v>
      </c>
      <c r="C8" s="93"/>
      <c r="D8" s="81" t="str">
        <f>Voorblad!G24</f>
        <v>1 april 2020</v>
      </c>
      <c r="E8" s="82"/>
      <c r="F8" s="20" t="str">
        <f>D8</f>
        <v>1 april 2020</v>
      </c>
      <c r="G8" s="21"/>
      <c r="H8" s="89"/>
      <c r="I8" s="82"/>
      <c r="J8" s="89"/>
      <c r="K8" s="82"/>
      <c r="L8" s="22">
        <v>1</v>
      </c>
      <c r="M8" s="19"/>
      <c r="N8" s="23">
        <v>0.5</v>
      </c>
      <c r="O8" s="19"/>
      <c r="P8" s="94">
        <v>0.2</v>
      </c>
      <c r="Q8" s="93"/>
      <c r="R8" s="19" t="s">
        <v>9</v>
      </c>
      <c r="S8" s="19"/>
      <c r="T8" s="19"/>
      <c r="U8" s="24"/>
    </row>
    <row r="9" spans="1:23" x14ac:dyDescent="0.3">
      <c r="A9" s="18"/>
      <c r="B9" s="83"/>
      <c r="C9" s="84"/>
      <c r="D9" s="90"/>
      <c r="E9" s="86"/>
      <c r="F9" s="90"/>
      <c r="G9" s="86"/>
      <c r="H9" s="90"/>
      <c r="I9" s="86"/>
      <c r="J9" s="90"/>
      <c r="K9" s="86"/>
      <c r="L9" s="90"/>
      <c r="M9" s="86"/>
      <c r="N9" s="90"/>
      <c r="O9" s="86"/>
      <c r="P9" s="90"/>
      <c r="Q9" s="86"/>
      <c r="R9" s="14"/>
      <c r="S9" s="14"/>
      <c r="T9" s="90"/>
      <c r="U9" s="86"/>
    </row>
    <row r="10" spans="1:23" x14ac:dyDescent="0.3">
      <c r="A10" s="18">
        <v>0</v>
      </c>
      <c r="B10" s="74">
        <v>16067.24</v>
      </c>
      <c r="C10" s="75"/>
      <c r="D10" s="74">
        <f t="shared" ref="D10:D37" si="0">B10*$U$4</f>
        <v>22057.107071999999</v>
      </c>
      <c r="E10" s="78">
        <f t="shared" ref="E10:E37" si="1">D10/40.3399</f>
        <v>546.78140183788253</v>
      </c>
      <c r="F10" s="74">
        <f t="shared" ref="F10:F37" si="2">B10/12*$U$4</f>
        <v>1838.0922560000001</v>
      </c>
      <c r="G10" s="78">
        <f t="shared" ref="G10:G37" si="3">F10/40.3399</f>
        <v>45.565116819823551</v>
      </c>
      <c r="H10" s="74">
        <f t="shared" ref="H10:H37" si="4">((B10&lt;19968.2)*913.03+(B10&gt;19968.2)*(B10&lt;20424.71)*(20424.71-B10+456.51)+(B10&gt;20424.71)*(B10&lt;22659.62)*456.51+(B10&gt;22659.62)*(B10&lt;23116.13)*(23116.13-B10))/12*$U$4</f>
        <v>104.450632</v>
      </c>
      <c r="I10" s="78">
        <f t="shared" ref="I10:I37" si="5">H10/40.3399</f>
        <v>2.5892635331272511</v>
      </c>
      <c r="J10" s="74">
        <f t="shared" ref="J10:J37" si="6">((B10&lt;19968.2)*456.51+(B10&gt;19968.2)*(B10&lt;20196.46)*(20196.46-B10+228.26)+(B10&gt;20196.46)*(B10&lt;22659.62)*228.26+(B10&gt;22659.62)*(B10&lt;22887.88)*(22887.88-B10))/12*$U$4</f>
        <v>52.224743999999994</v>
      </c>
      <c r="K10" s="78">
        <f t="shared" ref="K10:K37" si="7">J10/40.3399</f>
        <v>1.2946175870540084</v>
      </c>
      <c r="L10" s="95">
        <f t="shared" ref="L10:L37" si="8">D10/1976</f>
        <v>11.162503578947367</v>
      </c>
      <c r="M10" s="96">
        <f t="shared" ref="M10:M37" si="9">L10/40.3399</f>
        <v>0.27671123574791628</v>
      </c>
      <c r="N10" s="95">
        <f t="shared" ref="N10:N37" si="10">L10/2</f>
        <v>5.5812517894736837</v>
      </c>
      <c r="O10" s="96">
        <f t="shared" ref="O10:O37" si="11">N10/40.3399</f>
        <v>0.13835561787395814</v>
      </c>
      <c r="P10" s="95">
        <f t="shared" ref="P10:P37" si="12">L10/5</f>
        <v>2.2325007157894734</v>
      </c>
      <c r="Q10" s="96">
        <f t="shared" ref="Q10:Q37" si="13">P10/40.3399</f>
        <v>5.5342247149583253E-2</v>
      </c>
      <c r="R10" s="25">
        <f t="shared" ref="R10:R37" si="14">(F10+H10)/1976*12</f>
        <v>11.796819157894738</v>
      </c>
      <c r="S10" s="25">
        <f t="shared" ref="S10:S37" si="15">R10/40.3399</f>
        <v>0.29243550821630043</v>
      </c>
      <c r="T10" s="95">
        <f t="shared" ref="T10:T37" si="16">D10/2080</f>
        <v>10.6043784</v>
      </c>
      <c r="U10" s="96">
        <f t="shared" ref="U10:U37" si="17">T10/40.3399</f>
        <v>0.26287567396052047</v>
      </c>
      <c r="W10" s="50"/>
    </row>
    <row r="11" spans="1:23" x14ac:dyDescent="0.3">
      <c r="A11" s="18">
        <f t="shared" ref="A11:A37" si="18">+A10+1</f>
        <v>1</v>
      </c>
      <c r="B11" s="74">
        <v>16265.03</v>
      </c>
      <c r="C11" s="75"/>
      <c r="D11" s="74">
        <f t="shared" si="0"/>
        <v>22328.633184000002</v>
      </c>
      <c r="E11" s="78">
        <f t="shared" si="1"/>
        <v>553.51235833504802</v>
      </c>
      <c r="F11" s="74">
        <f t="shared" si="2"/>
        <v>1860.7194320000001</v>
      </c>
      <c r="G11" s="78">
        <f t="shared" si="3"/>
        <v>46.126029861253997</v>
      </c>
      <c r="H11" s="74">
        <f t="shared" si="4"/>
        <v>104.450632</v>
      </c>
      <c r="I11" s="78">
        <f t="shared" si="5"/>
        <v>2.5892635331272511</v>
      </c>
      <c r="J11" s="74">
        <f t="shared" si="6"/>
        <v>52.224743999999994</v>
      </c>
      <c r="K11" s="78">
        <f t="shared" si="7"/>
        <v>1.2946175870540084</v>
      </c>
      <c r="L11" s="95">
        <f t="shared" si="8"/>
        <v>11.299915578947369</v>
      </c>
      <c r="M11" s="96">
        <f t="shared" si="9"/>
        <v>0.28011759025053035</v>
      </c>
      <c r="N11" s="95">
        <f t="shared" si="10"/>
        <v>5.6499577894736843</v>
      </c>
      <c r="O11" s="96">
        <f t="shared" si="11"/>
        <v>0.14005879512526517</v>
      </c>
      <c r="P11" s="95">
        <f t="shared" si="12"/>
        <v>2.2599831157894736</v>
      </c>
      <c r="Q11" s="96">
        <f t="shared" si="13"/>
        <v>5.6023518050106066E-2</v>
      </c>
      <c r="R11" s="25">
        <f t="shared" si="14"/>
        <v>11.934231157894738</v>
      </c>
      <c r="S11" s="25">
        <f t="shared" si="15"/>
        <v>0.29584186271891449</v>
      </c>
      <c r="T11" s="95">
        <f t="shared" si="16"/>
        <v>10.7349198</v>
      </c>
      <c r="U11" s="96">
        <f t="shared" si="17"/>
        <v>0.26611171073800383</v>
      </c>
      <c r="W11" s="50"/>
    </row>
    <row r="12" spans="1:23" x14ac:dyDescent="0.3">
      <c r="A12" s="18">
        <f t="shared" si="18"/>
        <v>2</v>
      </c>
      <c r="B12" s="74">
        <v>16462.849999999999</v>
      </c>
      <c r="C12" s="75"/>
      <c r="D12" s="74">
        <f t="shared" si="0"/>
        <v>22600.20048</v>
      </c>
      <c r="E12" s="78">
        <f t="shared" si="1"/>
        <v>560.24433575690568</v>
      </c>
      <c r="F12" s="74">
        <f t="shared" si="2"/>
        <v>1883.3500399999998</v>
      </c>
      <c r="G12" s="78">
        <f t="shared" si="3"/>
        <v>46.687027979742133</v>
      </c>
      <c r="H12" s="74">
        <f t="shared" si="4"/>
        <v>104.450632</v>
      </c>
      <c r="I12" s="78">
        <f t="shared" si="5"/>
        <v>2.5892635331272511</v>
      </c>
      <c r="J12" s="74">
        <f t="shared" si="6"/>
        <v>52.224743999999994</v>
      </c>
      <c r="K12" s="78">
        <f t="shared" si="7"/>
        <v>1.2946175870540084</v>
      </c>
      <c r="L12" s="95">
        <f t="shared" si="8"/>
        <v>11.437348421052631</v>
      </c>
      <c r="M12" s="96">
        <f t="shared" si="9"/>
        <v>0.28352446141543808</v>
      </c>
      <c r="N12" s="95">
        <f t="shared" si="10"/>
        <v>5.7186742105263155</v>
      </c>
      <c r="O12" s="96">
        <f t="shared" si="11"/>
        <v>0.14176223070771904</v>
      </c>
      <c r="P12" s="95">
        <f t="shared" si="12"/>
        <v>2.2874696842105262</v>
      </c>
      <c r="Q12" s="96">
        <f t="shared" si="13"/>
        <v>5.6704892283087616E-2</v>
      </c>
      <c r="R12" s="25">
        <f t="shared" si="14"/>
        <v>12.071663999999998</v>
      </c>
      <c r="S12" s="25">
        <f t="shared" si="15"/>
        <v>0.29924873388382217</v>
      </c>
      <c r="T12" s="95">
        <f t="shared" si="16"/>
        <v>10.865480999999999</v>
      </c>
      <c r="U12" s="96">
        <f t="shared" si="17"/>
        <v>0.2693482383446662</v>
      </c>
      <c r="W12" s="50"/>
    </row>
    <row r="13" spans="1:23" x14ac:dyDescent="0.3">
      <c r="A13" s="18">
        <f t="shared" si="18"/>
        <v>3</v>
      </c>
      <c r="B13" s="74">
        <v>16660.64</v>
      </c>
      <c r="C13" s="75"/>
      <c r="D13" s="74">
        <f t="shared" si="0"/>
        <v>22871.726591999999</v>
      </c>
      <c r="E13" s="78">
        <f t="shared" si="1"/>
        <v>566.97529225407095</v>
      </c>
      <c r="F13" s="74">
        <f t="shared" si="2"/>
        <v>1905.9772159999998</v>
      </c>
      <c r="G13" s="78">
        <f t="shared" si="3"/>
        <v>47.247941021172579</v>
      </c>
      <c r="H13" s="74">
        <f t="shared" si="4"/>
        <v>104.450632</v>
      </c>
      <c r="I13" s="78">
        <f t="shared" si="5"/>
        <v>2.5892635331272511</v>
      </c>
      <c r="J13" s="74">
        <f t="shared" si="6"/>
        <v>52.224743999999994</v>
      </c>
      <c r="K13" s="78">
        <f t="shared" si="7"/>
        <v>1.2946175870540084</v>
      </c>
      <c r="L13" s="95">
        <f t="shared" si="8"/>
        <v>11.57476042105263</v>
      </c>
      <c r="M13" s="96">
        <f t="shared" si="9"/>
        <v>0.28693081591805214</v>
      </c>
      <c r="N13" s="95">
        <f t="shared" si="10"/>
        <v>5.7873802105263152</v>
      </c>
      <c r="O13" s="96">
        <f t="shared" si="11"/>
        <v>0.14346540795902607</v>
      </c>
      <c r="P13" s="95">
        <f t="shared" si="12"/>
        <v>2.314952084210526</v>
      </c>
      <c r="Q13" s="96">
        <f t="shared" si="13"/>
        <v>5.7386163183610422E-2</v>
      </c>
      <c r="R13" s="25">
        <f t="shared" si="14"/>
        <v>12.209076</v>
      </c>
      <c r="S13" s="25">
        <f t="shared" si="15"/>
        <v>0.30265508838643623</v>
      </c>
      <c r="T13" s="95">
        <f t="shared" si="16"/>
        <v>10.996022399999999</v>
      </c>
      <c r="U13" s="96">
        <f t="shared" si="17"/>
        <v>0.2725842751221495</v>
      </c>
      <c r="W13" s="50"/>
    </row>
    <row r="14" spans="1:23" x14ac:dyDescent="0.3">
      <c r="A14" s="18">
        <f t="shared" si="18"/>
        <v>4</v>
      </c>
      <c r="B14" s="74">
        <v>16660.64</v>
      </c>
      <c r="C14" s="75"/>
      <c r="D14" s="74">
        <f t="shared" si="0"/>
        <v>22871.726591999999</v>
      </c>
      <c r="E14" s="78">
        <f t="shared" si="1"/>
        <v>566.97529225407095</v>
      </c>
      <c r="F14" s="74">
        <f t="shared" si="2"/>
        <v>1905.9772159999998</v>
      </c>
      <c r="G14" s="78">
        <f t="shared" si="3"/>
        <v>47.247941021172579</v>
      </c>
      <c r="H14" s="74">
        <f t="shared" si="4"/>
        <v>104.450632</v>
      </c>
      <c r="I14" s="78">
        <f t="shared" si="5"/>
        <v>2.5892635331272511</v>
      </c>
      <c r="J14" s="74">
        <f t="shared" si="6"/>
        <v>52.224743999999994</v>
      </c>
      <c r="K14" s="78">
        <f t="shared" si="7"/>
        <v>1.2946175870540084</v>
      </c>
      <c r="L14" s="95">
        <f t="shared" si="8"/>
        <v>11.57476042105263</v>
      </c>
      <c r="M14" s="96">
        <f t="shared" si="9"/>
        <v>0.28693081591805214</v>
      </c>
      <c r="N14" s="95">
        <f t="shared" si="10"/>
        <v>5.7873802105263152</v>
      </c>
      <c r="O14" s="96">
        <f t="shared" si="11"/>
        <v>0.14346540795902607</v>
      </c>
      <c r="P14" s="95">
        <f t="shared" si="12"/>
        <v>2.314952084210526</v>
      </c>
      <c r="Q14" s="96">
        <f t="shared" si="13"/>
        <v>5.7386163183610422E-2</v>
      </c>
      <c r="R14" s="25">
        <f t="shared" si="14"/>
        <v>12.209076</v>
      </c>
      <c r="S14" s="25">
        <f t="shared" si="15"/>
        <v>0.30265508838643623</v>
      </c>
      <c r="T14" s="95">
        <f t="shared" si="16"/>
        <v>10.996022399999999</v>
      </c>
      <c r="U14" s="96">
        <f t="shared" si="17"/>
        <v>0.2725842751221495</v>
      </c>
      <c r="W14" s="50"/>
    </row>
    <row r="15" spans="1:23" x14ac:dyDescent="0.3">
      <c r="A15" s="18">
        <f t="shared" si="18"/>
        <v>5</v>
      </c>
      <c r="B15" s="74">
        <v>16800.330000000002</v>
      </c>
      <c r="C15" s="75"/>
      <c r="D15" s="74">
        <f t="shared" si="0"/>
        <v>23063.493024000003</v>
      </c>
      <c r="E15" s="78">
        <f t="shared" si="1"/>
        <v>571.7290579302379</v>
      </c>
      <c r="F15" s="74">
        <f t="shared" si="2"/>
        <v>1921.9577520000003</v>
      </c>
      <c r="G15" s="78">
        <f t="shared" si="3"/>
        <v>47.644088160853158</v>
      </c>
      <c r="H15" s="74">
        <f t="shared" si="4"/>
        <v>104.450632</v>
      </c>
      <c r="I15" s="78">
        <f t="shared" si="5"/>
        <v>2.5892635331272511</v>
      </c>
      <c r="J15" s="74">
        <f t="shared" si="6"/>
        <v>52.224743999999994</v>
      </c>
      <c r="K15" s="78">
        <f t="shared" si="7"/>
        <v>1.2946175870540084</v>
      </c>
      <c r="L15" s="95">
        <f t="shared" si="8"/>
        <v>11.671808210526317</v>
      </c>
      <c r="M15" s="96">
        <f t="shared" si="9"/>
        <v>0.28933656777846045</v>
      </c>
      <c r="N15" s="95">
        <f t="shared" si="10"/>
        <v>5.8359041052631584</v>
      </c>
      <c r="O15" s="96">
        <f t="shared" si="11"/>
        <v>0.14466828388923023</v>
      </c>
      <c r="P15" s="95">
        <f t="shared" si="12"/>
        <v>2.3343616421052635</v>
      </c>
      <c r="Q15" s="96">
        <f t="shared" si="13"/>
        <v>5.7867313555692093E-2</v>
      </c>
      <c r="R15" s="25">
        <f t="shared" si="14"/>
        <v>12.306123789473686</v>
      </c>
      <c r="S15" s="25">
        <f t="shared" si="15"/>
        <v>0.3050608402468446</v>
      </c>
      <c r="T15" s="95">
        <f t="shared" si="16"/>
        <v>11.088217800000001</v>
      </c>
      <c r="U15" s="96">
        <f t="shared" si="17"/>
        <v>0.2748697393895374</v>
      </c>
      <c r="W15" s="50"/>
    </row>
    <row r="16" spans="1:23" x14ac:dyDescent="0.3">
      <c r="A16" s="18">
        <f t="shared" si="18"/>
        <v>6</v>
      </c>
      <c r="B16" s="74">
        <v>16800.330000000002</v>
      </c>
      <c r="C16" s="75"/>
      <c r="D16" s="74">
        <f t="shared" si="0"/>
        <v>23063.493024000003</v>
      </c>
      <c r="E16" s="78">
        <f t="shared" si="1"/>
        <v>571.7290579302379</v>
      </c>
      <c r="F16" s="74">
        <f t="shared" si="2"/>
        <v>1921.9577520000003</v>
      </c>
      <c r="G16" s="78">
        <f t="shared" si="3"/>
        <v>47.644088160853158</v>
      </c>
      <c r="H16" s="74">
        <f t="shared" si="4"/>
        <v>104.450632</v>
      </c>
      <c r="I16" s="78">
        <f t="shared" si="5"/>
        <v>2.5892635331272511</v>
      </c>
      <c r="J16" s="74">
        <f t="shared" si="6"/>
        <v>52.224743999999994</v>
      </c>
      <c r="K16" s="78">
        <f t="shared" si="7"/>
        <v>1.2946175870540084</v>
      </c>
      <c r="L16" s="95">
        <f t="shared" si="8"/>
        <v>11.671808210526317</v>
      </c>
      <c r="M16" s="96">
        <f t="shared" si="9"/>
        <v>0.28933656777846045</v>
      </c>
      <c r="N16" s="95">
        <f t="shared" si="10"/>
        <v>5.8359041052631584</v>
      </c>
      <c r="O16" s="96">
        <f t="shared" si="11"/>
        <v>0.14466828388923023</v>
      </c>
      <c r="P16" s="95">
        <f t="shared" si="12"/>
        <v>2.3343616421052635</v>
      </c>
      <c r="Q16" s="96">
        <f t="shared" si="13"/>
        <v>5.7867313555692093E-2</v>
      </c>
      <c r="R16" s="25">
        <f t="shared" si="14"/>
        <v>12.306123789473686</v>
      </c>
      <c r="S16" s="25">
        <f t="shared" si="15"/>
        <v>0.3050608402468446</v>
      </c>
      <c r="T16" s="95">
        <f t="shared" si="16"/>
        <v>11.088217800000001</v>
      </c>
      <c r="U16" s="96">
        <f t="shared" si="17"/>
        <v>0.2748697393895374</v>
      </c>
      <c r="W16" s="50"/>
    </row>
    <row r="17" spans="1:23" x14ac:dyDescent="0.3">
      <c r="A17" s="18">
        <f t="shared" si="18"/>
        <v>7</v>
      </c>
      <c r="B17" s="74">
        <v>16940.02</v>
      </c>
      <c r="C17" s="75"/>
      <c r="D17" s="74">
        <f t="shared" si="0"/>
        <v>23255.259456</v>
      </c>
      <c r="E17" s="78">
        <f t="shared" si="1"/>
        <v>576.48282360640462</v>
      </c>
      <c r="F17" s="74">
        <f t="shared" si="2"/>
        <v>1937.9382880000001</v>
      </c>
      <c r="G17" s="78">
        <f t="shared" si="3"/>
        <v>48.040235300533716</v>
      </c>
      <c r="H17" s="74">
        <f t="shared" si="4"/>
        <v>104.450632</v>
      </c>
      <c r="I17" s="78">
        <f t="shared" si="5"/>
        <v>2.5892635331272511</v>
      </c>
      <c r="J17" s="74">
        <f t="shared" si="6"/>
        <v>52.224743999999994</v>
      </c>
      <c r="K17" s="78">
        <f t="shared" si="7"/>
        <v>1.2946175870540084</v>
      </c>
      <c r="L17" s="95">
        <f t="shared" si="8"/>
        <v>11.768856</v>
      </c>
      <c r="M17" s="96">
        <f t="shared" si="9"/>
        <v>0.29174231963886871</v>
      </c>
      <c r="N17" s="95">
        <f t="shared" si="10"/>
        <v>5.8844279999999998</v>
      </c>
      <c r="O17" s="96">
        <f t="shared" si="11"/>
        <v>0.14587115981943435</v>
      </c>
      <c r="P17" s="95">
        <f t="shared" si="12"/>
        <v>2.3537711999999997</v>
      </c>
      <c r="Q17" s="96">
        <f t="shared" si="13"/>
        <v>5.8348463927773736E-2</v>
      </c>
      <c r="R17" s="25">
        <f t="shared" si="14"/>
        <v>12.403171578947369</v>
      </c>
      <c r="S17" s="25">
        <f t="shared" si="15"/>
        <v>0.30746659210725286</v>
      </c>
      <c r="T17" s="95">
        <f t="shared" si="16"/>
        <v>11.1804132</v>
      </c>
      <c r="U17" s="96">
        <f t="shared" si="17"/>
        <v>0.27715520365692531</v>
      </c>
      <c r="W17" s="50"/>
    </row>
    <row r="18" spans="1:23" x14ac:dyDescent="0.3">
      <c r="A18" s="18">
        <f t="shared" si="18"/>
        <v>8</v>
      </c>
      <c r="B18" s="74">
        <v>17361.599999999999</v>
      </c>
      <c r="C18" s="75"/>
      <c r="D18" s="74">
        <f t="shared" si="0"/>
        <v>23834.00448</v>
      </c>
      <c r="E18" s="78">
        <f t="shared" si="1"/>
        <v>590.82953800083783</v>
      </c>
      <c r="F18" s="74">
        <f t="shared" si="2"/>
        <v>1986.16704</v>
      </c>
      <c r="G18" s="78">
        <f t="shared" si="3"/>
        <v>49.235794833403155</v>
      </c>
      <c r="H18" s="74">
        <f t="shared" si="4"/>
        <v>104.450632</v>
      </c>
      <c r="I18" s="78">
        <f t="shared" si="5"/>
        <v>2.5892635331272511</v>
      </c>
      <c r="J18" s="74">
        <f t="shared" si="6"/>
        <v>52.224743999999994</v>
      </c>
      <c r="K18" s="78">
        <f t="shared" si="7"/>
        <v>1.2946175870540084</v>
      </c>
      <c r="L18" s="95">
        <f t="shared" si="8"/>
        <v>12.061743157894737</v>
      </c>
      <c r="M18" s="96">
        <f t="shared" si="9"/>
        <v>0.29900280263200296</v>
      </c>
      <c r="N18" s="95">
        <f t="shared" si="10"/>
        <v>6.0308715789473686</v>
      </c>
      <c r="O18" s="96">
        <f t="shared" si="11"/>
        <v>0.14950140131600148</v>
      </c>
      <c r="P18" s="95">
        <f t="shared" si="12"/>
        <v>2.4123486315789475</v>
      </c>
      <c r="Q18" s="96">
        <f t="shared" si="13"/>
        <v>5.9800560526400599E-2</v>
      </c>
      <c r="R18" s="25">
        <f t="shared" si="14"/>
        <v>12.696058736842105</v>
      </c>
      <c r="S18" s="25">
        <f t="shared" si="15"/>
        <v>0.31472707510038705</v>
      </c>
      <c r="T18" s="95">
        <f t="shared" si="16"/>
        <v>11.458656</v>
      </c>
      <c r="U18" s="96">
        <f t="shared" si="17"/>
        <v>0.28405266250040284</v>
      </c>
      <c r="W18" s="50"/>
    </row>
    <row r="19" spans="1:23" x14ac:dyDescent="0.3">
      <c r="A19" s="18">
        <f t="shared" si="18"/>
        <v>9</v>
      </c>
      <c r="B19" s="74">
        <v>17419.93</v>
      </c>
      <c r="C19" s="75"/>
      <c r="D19" s="74">
        <f t="shared" si="0"/>
        <v>23914.079904000002</v>
      </c>
      <c r="E19" s="78">
        <f t="shared" si="1"/>
        <v>592.81455591114513</v>
      </c>
      <c r="F19" s="74">
        <f t="shared" si="2"/>
        <v>1992.8399920000002</v>
      </c>
      <c r="G19" s="78">
        <f t="shared" si="3"/>
        <v>49.401212992595426</v>
      </c>
      <c r="H19" s="74">
        <f t="shared" si="4"/>
        <v>104.450632</v>
      </c>
      <c r="I19" s="78">
        <f t="shared" si="5"/>
        <v>2.5892635331272511</v>
      </c>
      <c r="J19" s="74">
        <f t="shared" si="6"/>
        <v>52.224743999999994</v>
      </c>
      <c r="K19" s="78">
        <f t="shared" si="7"/>
        <v>1.2946175870540084</v>
      </c>
      <c r="L19" s="95">
        <f t="shared" si="8"/>
        <v>12.102267157894739</v>
      </c>
      <c r="M19" s="96">
        <f t="shared" si="9"/>
        <v>0.30000736635179409</v>
      </c>
      <c r="N19" s="95">
        <f t="shared" si="10"/>
        <v>6.0511335789473693</v>
      </c>
      <c r="O19" s="96">
        <f t="shared" si="11"/>
        <v>0.15000368317589705</v>
      </c>
      <c r="P19" s="95">
        <f t="shared" si="12"/>
        <v>2.4204534315789479</v>
      </c>
      <c r="Q19" s="96">
        <f t="shared" si="13"/>
        <v>6.0001473270358825E-2</v>
      </c>
      <c r="R19" s="25">
        <f t="shared" si="14"/>
        <v>12.736582736842108</v>
      </c>
      <c r="S19" s="25">
        <f t="shared" si="15"/>
        <v>0.31573163882017824</v>
      </c>
      <c r="T19" s="95">
        <f t="shared" si="16"/>
        <v>11.497153800000001</v>
      </c>
      <c r="U19" s="96">
        <f t="shared" si="17"/>
        <v>0.28500699803420437</v>
      </c>
      <c r="W19" s="50"/>
    </row>
    <row r="20" spans="1:23" x14ac:dyDescent="0.3">
      <c r="A20" s="18">
        <f t="shared" si="18"/>
        <v>10</v>
      </c>
      <c r="B20" s="74">
        <v>18154.060000000001</v>
      </c>
      <c r="C20" s="75"/>
      <c r="D20" s="74">
        <f t="shared" si="0"/>
        <v>24921.893568000003</v>
      </c>
      <c r="E20" s="78">
        <f t="shared" si="1"/>
        <v>617.79760405950447</v>
      </c>
      <c r="F20" s="74">
        <f t="shared" si="2"/>
        <v>2076.8244640000003</v>
      </c>
      <c r="G20" s="78">
        <f t="shared" si="3"/>
        <v>51.483133671625367</v>
      </c>
      <c r="H20" s="74">
        <f t="shared" si="4"/>
        <v>104.450632</v>
      </c>
      <c r="I20" s="78">
        <f t="shared" si="5"/>
        <v>2.5892635331272511</v>
      </c>
      <c r="J20" s="74">
        <f t="shared" si="6"/>
        <v>52.224743999999994</v>
      </c>
      <c r="K20" s="78">
        <f t="shared" si="7"/>
        <v>1.2946175870540084</v>
      </c>
      <c r="L20" s="95">
        <f t="shared" si="8"/>
        <v>12.612294315789475</v>
      </c>
      <c r="M20" s="96">
        <f t="shared" si="9"/>
        <v>0.31265060934185446</v>
      </c>
      <c r="N20" s="95">
        <f t="shared" si="10"/>
        <v>6.3061471578947375</v>
      </c>
      <c r="O20" s="96">
        <f t="shared" si="11"/>
        <v>0.15632530467092723</v>
      </c>
      <c r="P20" s="95">
        <f t="shared" si="12"/>
        <v>2.5224588631578948</v>
      </c>
      <c r="Q20" s="96">
        <f t="shared" si="13"/>
        <v>6.2530121868370883E-2</v>
      </c>
      <c r="R20" s="25">
        <f t="shared" si="14"/>
        <v>13.246609894736842</v>
      </c>
      <c r="S20" s="25">
        <f t="shared" si="15"/>
        <v>0.32837488181023855</v>
      </c>
      <c r="T20" s="95">
        <f t="shared" si="16"/>
        <v>11.981679600000001</v>
      </c>
      <c r="U20" s="96">
        <f t="shared" si="17"/>
        <v>0.29701807887476173</v>
      </c>
      <c r="W20" s="50"/>
    </row>
    <row r="21" spans="1:23" x14ac:dyDescent="0.3">
      <c r="A21" s="18">
        <f t="shared" si="18"/>
        <v>11</v>
      </c>
      <c r="B21" s="74">
        <v>18156.099999999999</v>
      </c>
      <c r="C21" s="75"/>
      <c r="D21" s="74">
        <f t="shared" si="0"/>
        <v>24924.694079999997</v>
      </c>
      <c r="E21" s="78">
        <f t="shared" si="1"/>
        <v>617.86702693858922</v>
      </c>
      <c r="F21" s="74">
        <f t="shared" si="2"/>
        <v>2077.0578399999999</v>
      </c>
      <c r="G21" s="78">
        <f t="shared" si="3"/>
        <v>51.488918911549106</v>
      </c>
      <c r="H21" s="74">
        <f t="shared" si="4"/>
        <v>104.450632</v>
      </c>
      <c r="I21" s="78">
        <f t="shared" si="5"/>
        <v>2.5892635331272511</v>
      </c>
      <c r="J21" s="74">
        <f t="shared" si="6"/>
        <v>52.224743999999994</v>
      </c>
      <c r="K21" s="78">
        <f t="shared" si="7"/>
        <v>1.2946175870540084</v>
      </c>
      <c r="L21" s="95">
        <f t="shared" si="8"/>
        <v>12.613711578947367</v>
      </c>
      <c r="M21" s="96">
        <f t="shared" si="9"/>
        <v>0.31268574237782859</v>
      </c>
      <c r="N21" s="95">
        <f t="shared" si="10"/>
        <v>6.3068557894736834</v>
      </c>
      <c r="O21" s="96">
        <f t="shared" si="11"/>
        <v>0.1563428711889143</v>
      </c>
      <c r="P21" s="95">
        <f t="shared" si="12"/>
        <v>2.5227423157894733</v>
      </c>
      <c r="Q21" s="96">
        <f t="shared" si="13"/>
        <v>6.2537148475565713E-2</v>
      </c>
      <c r="R21" s="25">
        <f t="shared" si="14"/>
        <v>13.248027157894736</v>
      </c>
      <c r="S21" s="25">
        <f t="shared" si="15"/>
        <v>0.32841001484621268</v>
      </c>
      <c r="T21" s="95">
        <f t="shared" si="16"/>
        <v>11.983025999999999</v>
      </c>
      <c r="U21" s="96">
        <f t="shared" si="17"/>
        <v>0.29705145525893717</v>
      </c>
      <c r="W21" s="50"/>
    </row>
    <row r="22" spans="1:23" x14ac:dyDescent="0.3">
      <c r="A22" s="18">
        <f t="shared" si="18"/>
        <v>12</v>
      </c>
      <c r="B22" s="74">
        <v>18946.509999999998</v>
      </c>
      <c r="C22" s="75"/>
      <c r="D22" s="74">
        <f t="shared" si="0"/>
        <v>26009.768927999998</v>
      </c>
      <c r="E22" s="78">
        <f t="shared" si="1"/>
        <v>644.76532980994</v>
      </c>
      <c r="F22" s="74">
        <f t="shared" si="2"/>
        <v>2167.480744</v>
      </c>
      <c r="G22" s="78">
        <f t="shared" si="3"/>
        <v>53.730444150828333</v>
      </c>
      <c r="H22" s="74">
        <f t="shared" si="4"/>
        <v>104.450632</v>
      </c>
      <c r="I22" s="78">
        <f t="shared" si="5"/>
        <v>2.5892635331272511</v>
      </c>
      <c r="J22" s="74">
        <f t="shared" si="6"/>
        <v>52.224743999999994</v>
      </c>
      <c r="K22" s="78">
        <f t="shared" si="7"/>
        <v>1.2946175870540084</v>
      </c>
      <c r="L22" s="95">
        <f t="shared" si="8"/>
        <v>13.162838526315788</v>
      </c>
      <c r="M22" s="96">
        <f t="shared" si="9"/>
        <v>0.3262982438309413</v>
      </c>
      <c r="N22" s="95">
        <f t="shared" si="10"/>
        <v>6.5814192631578941</v>
      </c>
      <c r="O22" s="96">
        <f t="shared" si="11"/>
        <v>0.16314912191547065</v>
      </c>
      <c r="P22" s="95">
        <f t="shared" si="12"/>
        <v>2.6325677052631575</v>
      </c>
      <c r="Q22" s="96">
        <f t="shared" si="13"/>
        <v>6.5259648766188255E-2</v>
      </c>
      <c r="R22" s="25">
        <f t="shared" si="14"/>
        <v>13.797154105263159</v>
      </c>
      <c r="S22" s="25">
        <f t="shared" si="15"/>
        <v>0.34202251629932545</v>
      </c>
      <c r="T22" s="95">
        <f t="shared" si="16"/>
        <v>12.504696599999999</v>
      </c>
      <c r="U22" s="96">
        <f t="shared" si="17"/>
        <v>0.30998333163939423</v>
      </c>
      <c r="W22" s="50"/>
    </row>
    <row r="23" spans="1:23" x14ac:dyDescent="0.3">
      <c r="A23" s="18">
        <f t="shared" si="18"/>
        <v>13</v>
      </c>
      <c r="B23" s="74">
        <v>18946.509999999998</v>
      </c>
      <c r="C23" s="75"/>
      <c r="D23" s="74">
        <f t="shared" si="0"/>
        <v>26009.768927999998</v>
      </c>
      <c r="E23" s="78">
        <f t="shared" si="1"/>
        <v>644.76532980994</v>
      </c>
      <c r="F23" s="74">
        <f t="shared" si="2"/>
        <v>2167.480744</v>
      </c>
      <c r="G23" s="78">
        <f t="shared" si="3"/>
        <v>53.730444150828333</v>
      </c>
      <c r="H23" s="74">
        <f t="shared" si="4"/>
        <v>104.450632</v>
      </c>
      <c r="I23" s="78">
        <f t="shared" si="5"/>
        <v>2.5892635331272511</v>
      </c>
      <c r="J23" s="74">
        <f t="shared" si="6"/>
        <v>52.224743999999994</v>
      </c>
      <c r="K23" s="78">
        <f t="shared" si="7"/>
        <v>1.2946175870540084</v>
      </c>
      <c r="L23" s="95">
        <f t="shared" si="8"/>
        <v>13.162838526315788</v>
      </c>
      <c r="M23" s="96">
        <f t="shared" si="9"/>
        <v>0.3262982438309413</v>
      </c>
      <c r="N23" s="95">
        <f t="shared" si="10"/>
        <v>6.5814192631578941</v>
      </c>
      <c r="O23" s="96">
        <f t="shared" si="11"/>
        <v>0.16314912191547065</v>
      </c>
      <c r="P23" s="95">
        <f t="shared" si="12"/>
        <v>2.6325677052631575</v>
      </c>
      <c r="Q23" s="96">
        <f t="shared" si="13"/>
        <v>6.5259648766188255E-2</v>
      </c>
      <c r="R23" s="25">
        <f t="shared" si="14"/>
        <v>13.797154105263159</v>
      </c>
      <c r="S23" s="25">
        <f t="shared" si="15"/>
        <v>0.34202251629932545</v>
      </c>
      <c r="T23" s="95">
        <f t="shared" si="16"/>
        <v>12.504696599999999</v>
      </c>
      <c r="U23" s="96">
        <f t="shared" si="17"/>
        <v>0.30998333163939423</v>
      </c>
      <c r="W23" s="50"/>
    </row>
    <row r="24" spans="1:23" x14ac:dyDescent="0.3">
      <c r="A24" s="18">
        <f t="shared" si="18"/>
        <v>14</v>
      </c>
      <c r="B24" s="74">
        <v>19738.97</v>
      </c>
      <c r="C24" s="75"/>
      <c r="D24" s="74">
        <f t="shared" si="0"/>
        <v>27097.658016000001</v>
      </c>
      <c r="E24" s="78">
        <f t="shared" si="1"/>
        <v>671.73339586860652</v>
      </c>
      <c r="F24" s="74">
        <f t="shared" si="2"/>
        <v>2258.138168</v>
      </c>
      <c r="G24" s="78">
        <f t="shared" si="3"/>
        <v>55.977782989050539</v>
      </c>
      <c r="H24" s="74">
        <f t="shared" si="4"/>
        <v>104.450632</v>
      </c>
      <c r="I24" s="78">
        <f t="shared" si="5"/>
        <v>2.5892635331272511</v>
      </c>
      <c r="J24" s="74">
        <f t="shared" si="6"/>
        <v>52.224743999999994</v>
      </c>
      <c r="K24" s="78">
        <f t="shared" si="7"/>
        <v>1.2946175870540084</v>
      </c>
      <c r="L24" s="95">
        <f t="shared" si="8"/>
        <v>13.713389684210528</v>
      </c>
      <c r="M24" s="96">
        <f t="shared" si="9"/>
        <v>0.3399460505407928</v>
      </c>
      <c r="N24" s="95">
        <f t="shared" si="10"/>
        <v>6.8566948421052638</v>
      </c>
      <c r="O24" s="96">
        <f t="shared" si="11"/>
        <v>0.1699730252703964</v>
      </c>
      <c r="P24" s="95">
        <f t="shared" si="12"/>
        <v>2.7426779368421057</v>
      </c>
      <c r="Q24" s="96">
        <f t="shared" si="13"/>
        <v>6.798921010815856E-2</v>
      </c>
      <c r="R24" s="25">
        <f t="shared" si="14"/>
        <v>14.347705263157895</v>
      </c>
      <c r="S24" s="25">
        <f t="shared" si="15"/>
        <v>0.35567032300917689</v>
      </c>
      <c r="T24" s="95">
        <f t="shared" si="16"/>
        <v>13.027720200000001</v>
      </c>
      <c r="U24" s="96">
        <f t="shared" si="17"/>
        <v>0.32294874801375317</v>
      </c>
      <c r="W24" s="50"/>
    </row>
    <row r="25" spans="1:23" x14ac:dyDescent="0.3">
      <c r="A25" s="18">
        <f t="shared" si="18"/>
        <v>15</v>
      </c>
      <c r="B25" s="74">
        <v>19738.97</v>
      </c>
      <c r="C25" s="75"/>
      <c r="D25" s="74">
        <f t="shared" si="0"/>
        <v>27097.658016000001</v>
      </c>
      <c r="E25" s="78">
        <f t="shared" si="1"/>
        <v>671.73339586860652</v>
      </c>
      <c r="F25" s="74">
        <f t="shared" si="2"/>
        <v>2258.138168</v>
      </c>
      <c r="G25" s="78">
        <f t="shared" si="3"/>
        <v>55.977782989050539</v>
      </c>
      <c r="H25" s="74">
        <f t="shared" si="4"/>
        <v>104.450632</v>
      </c>
      <c r="I25" s="78">
        <f t="shared" si="5"/>
        <v>2.5892635331272511</v>
      </c>
      <c r="J25" s="74">
        <f t="shared" si="6"/>
        <v>52.224743999999994</v>
      </c>
      <c r="K25" s="78">
        <f t="shared" si="7"/>
        <v>1.2946175870540084</v>
      </c>
      <c r="L25" s="95">
        <f t="shared" si="8"/>
        <v>13.713389684210528</v>
      </c>
      <c r="M25" s="96">
        <f t="shared" si="9"/>
        <v>0.3399460505407928</v>
      </c>
      <c r="N25" s="95">
        <f t="shared" si="10"/>
        <v>6.8566948421052638</v>
      </c>
      <c r="O25" s="96">
        <f t="shared" si="11"/>
        <v>0.1699730252703964</v>
      </c>
      <c r="P25" s="95">
        <f t="shared" si="12"/>
        <v>2.7426779368421057</v>
      </c>
      <c r="Q25" s="96">
        <f t="shared" si="13"/>
        <v>6.798921010815856E-2</v>
      </c>
      <c r="R25" s="25">
        <f t="shared" si="14"/>
        <v>14.347705263157895</v>
      </c>
      <c r="S25" s="25">
        <f t="shared" si="15"/>
        <v>0.35567032300917689</v>
      </c>
      <c r="T25" s="95">
        <f t="shared" si="16"/>
        <v>13.027720200000001</v>
      </c>
      <c r="U25" s="96">
        <f t="shared" si="17"/>
        <v>0.32294874801375317</v>
      </c>
      <c r="W25" s="50"/>
    </row>
    <row r="26" spans="1:23" x14ac:dyDescent="0.3">
      <c r="A26" s="18">
        <f t="shared" si="18"/>
        <v>16</v>
      </c>
      <c r="B26" s="74">
        <v>20531.419999999998</v>
      </c>
      <c r="C26" s="75"/>
      <c r="D26" s="74">
        <f t="shared" si="0"/>
        <v>28185.533375999999</v>
      </c>
      <c r="E26" s="78">
        <f t="shared" si="1"/>
        <v>698.70112161904217</v>
      </c>
      <c r="F26" s="74">
        <f t="shared" si="2"/>
        <v>2348.7944480000001</v>
      </c>
      <c r="G26" s="78">
        <f t="shared" si="3"/>
        <v>58.225093468253519</v>
      </c>
      <c r="H26" s="74">
        <f t="shared" si="4"/>
        <v>52.224743999999994</v>
      </c>
      <c r="I26" s="78">
        <f t="shared" si="5"/>
        <v>1.2946175870540084</v>
      </c>
      <c r="J26" s="74">
        <f t="shared" si="6"/>
        <v>26.112943999999999</v>
      </c>
      <c r="K26" s="78">
        <f t="shared" si="7"/>
        <v>0.64732297303662123</v>
      </c>
      <c r="L26" s="95">
        <f t="shared" si="8"/>
        <v>14.263933894736843</v>
      </c>
      <c r="M26" s="96">
        <f t="shared" si="9"/>
        <v>0.35359368502987965</v>
      </c>
      <c r="N26" s="95">
        <f t="shared" si="10"/>
        <v>7.1319669473684213</v>
      </c>
      <c r="O26" s="96">
        <f t="shared" si="11"/>
        <v>0.17679684251493982</v>
      </c>
      <c r="P26" s="95">
        <f t="shared" si="12"/>
        <v>2.8527867789473684</v>
      </c>
      <c r="Q26" s="96">
        <f t="shared" si="13"/>
        <v>7.0718737005975932E-2</v>
      </c>
      <c r="R26" s="25">
        <f t="shared" si="14"/>
        <v>14.581088210526318</v>
      </c>
      <c r="S26" s="25">
        <f t="shared" si="15"/>
        <v>0.36145573515368945</v>
      </c>
      <c r="T26" s="95">
        <f t="shared" si="16"/>
        <v>13.5507372</v>
      </c>
      <c r="U26" s="96">
        <f t="shared" si="17"/>
        <v>0.33591400077838568</v>
      </c>
      <c r="W26" s="50"/>
    </row>
    <row r="27" spans="1:23" x14ac:dyDescent="0.3">
      <c r="A27" s="18">
        <f t="shared" si="18"/>
        <v>17</v>
      </c>
      <c r="B27" s="74">
        <v>20531.419999999998</v>
      </c>
      <c r="C27" s="75"/>
      <c r="D27" s="74">
        <f t="shared" si="0"/>
        <v>28185.533375999999</v>
      </c>
      <c r="E27" s="78">
        <f t="shared" si="1"/>
        <v>698.70112161904217</v>
      </c>
      <c r="F27" s="74">
        <f t="shared" si="2"/>
        <v>2348.7944480000001</v>
      </c>
      <c r="G27" s="78">
        <f t="shared" si="3"/>
        <v>58.225093468253519</v>
      </c>
      <c r="H27" s="74">
        <f t="shared" si="4"/>
        <v>52.224743999999994</v>
      </c>
      <c r="I27" s="78">
        <f t="shared" si="5"/>
        <v>1.2946175870540084</v>
      </c>
      <c r="J27" s="74">
        <f t="shared" si="6"/>
        <v>26.112943999999999</v>
      </c>
      <c r="K27" s="78">
        <f t="shared" si="7"/>
        <v>0.64732297303662123</v>
      </c>
      <c r="L27" s="95">
        <f t="shared" si="8"/>
        <v>14.263933894736843</v>
      </c>
      <c r="M27" s="96">
        <f t="shared" si="9"/>
        <v>0.35359368502987965</v>
      </c>
      <c r="N27" s="95">
        <f t="shared" si="10"/>
        <v>7.1319669473684213</v>
      </c>
      <c r="O27" s="96">
        <f t="shared" si="11"/>
        <v>0.17679684251493982</v>
      </c>
      <c r="P27" s="95">
        <f t="shared" si="12"/>
        <v>2.8527867789473684</v>
      </c>
      <c r="Q27" s="96">
        <f t="shared" si="13"/>
        <v>7.0718737005975932E-2</v>
      </c>
      <c r="R27" s="25">
        <f t="shared" si="14"/>
        <v>14.581088210526318</v>
      </c>
      <c r="S27" s="25">
        <f t="shared" si="15"/>
        <v>0.36145573515368945</v>
      </c>
      <c r="T27" s="95">
        <f t="shared" si="16"/>
        <v>13.5507372</v>
      </c>
      <c r="U27" s="96">
        <f t="shared" si="17"/>
        <v>0.33591400077838568</v>
      </c>
      <c r="W27" s="50"/>
    </row>
    <row r="28" spans="1:23" x14ac:dyDescent="0.3">
      <c r="A28" s="18">
        <f t="shared" si="18"/>
        <v>18</v>
      </c>
      <c r="B28" s="74">
        <v>21323.87</v>
      </c>
      <c r="C28" s="75"/>
      <c r="D28" s="74">
        <f t="shared" si="0"/>
        <v>29273.408735999998</v>
      </c>
      <c r="E28" s="78">
        <f t="shared" si="1"/>
        <v>725.66884736947782</v>
      </c>
      <c r="F28" s="74">
        <f t="shared" si="2"/>
        <v>2439.4507279999998</v>
      </c>
      <c r="G28" s="78">
        <f t="shared" si="3"/>
        <v>60.472403947456485</v>
      </c>
      <c r="H28" s="74">
        <f t="shared" si="4"/>
        <v>52.224743999999994</v>
      </c>
      <c r="I28" s="78">
        <f t="shared" si="5"/>
        <v>1.2946175870540084</v>
      </c>
      <c r="J28" s="74">
        <f t="shared" si="6"/>
        <v>26.112943999999999</v>
      </c>
      <c r="K28" s="78">
        <f t="shared" si="7"/>
        <v>0.64732297303662123</v>
      </c>
      <c r="L28" s="95">
        <f t="shared" si="8"/>
        <v>14.814478105263158</v>
      </c>
      <c r="M28" s="96">
        <f t="shared" si="9"/>
        <v>0.36724131951896655</v>
      </c>
      <c r="N28" s="95">
        <f t="shared" si="10"/>
        <v>7.4072390526315788</v>
      </c>
      <c r="O28" s="96">
        <f t="shared" si="11"/>
        <v>0.18362065975948327</v>
      </c>
      <c r="P28" s="95">
        <f t="shared" si="12"/>
        <v>2.9628956210526316</v>
      </c>
      <c r="Q28" s="96">
        <f t="shared" si="13"/>
        <v>7.3448263903793304E-2</v>
      </c>
      <c r="R28" s="25">
        <f t="shared" si="14"/>
        <v>15.131632421052631</v>
      </c>
      <c r="S28" s="25">
        <f t="shared" si="15"/>
        <v>0.3751033696427763</v>
      </c>
      <c r="T28" s="95">
        <f t="shared" si="16"/>
        <v>14.073754199999998</v>
      </c>
      <c r="U28" s="96">
        <f t="shared" si="17"/>
        <v>0.34887925354301813</v>
      </c>
      <c r="W28" s="50"/>
    </row>
    <row r="29" spans="1:23" x14ac:dyDescent="0.3">
      <c r="A29" s="18">
        <f t="shared" si="18"/>
        <v>19</v>
      </c>
      <c r="B29" s="74">
        <v>21323.87</v>
      </c>
      <c r="C29" s="75"/>
      <c r="D29" s="74">
        <f t="shared" si="0"/>
        <v>29273.408735999998</v>
      </c>
      <c r="E29" s="78">
        <f t="shared" si="1"/>
        <v>725.66884736947782</v>
      </c>
      <c r="F29" s="74">
        <f t="shared" si="2"/>
        <v>2439.4507279999998</v>
      </c>
      <c r="G29" s="78">
        <f t="shared" si="3"/>
        <v>60.472403947456485</v>
      </c>
      <c r="H29" s="74">
        <f t="shared" si="4"/>
        <v>52.224743999999994</v>
      </c>
      <c r="I29" s="78">
        <f t="shared" si="5"/>
        <v>1.2946175870540084</v>
      </c>
      <c r="J29" s="74">
        <f t="shared" si="6"/>
        <v>26.112943999999999</v>
      </c>
      <c r="K29" s="78">
        <f t="shared" si="7"/>
        <v>0.64732297303662123</v>
      </c>
      <c r="L29" s="95">
        <f t="shared" si="8"/>
        <v>14.814478105263158</v>
      </c>
      <c r="M29" s="96">
        <f t="shared" si="9"/>
        <v>0.36724131951896655</v>
      </c>
      <c r="N29" s="95">
        <f t="shared" si="10"/>
        <v>7.4072390526315788</v>
      </c>
      <c r="O29" s="96">
        <f t="shared" si="11"/>
        <v>0.18362065975948327</v>
      </c>
      <c r="P29" s="95">
        <f t="shared" si="12"/>
        <v>2.9628956210526316</v>
      </c>
      <c r="Q29" s="96">
        <f t="shared" si="13"/>
        <v>7.3448263903793304E-2</v>
      </c>
      <c r="R29" s="25">
        <f t="shared" si="14"/>
        <v>15.131632421052631</v>
      </c>
      <c r="S29" s="25">
        <f t="shared" si="15"/>
        <v>0.3751033696427763</v>
      </c>
      <c r="T29" s="95">
        <f t="shared" si="16"/>
        <v>14.073754199999998</v>
      </c>
      <c r="U29" s="96">
        <f t="shared" si="17"/>
        <v>0.34887925354301813</v>
      </c>
      <c r="W29" s="50"/>
    </row>
    <row r="30" spans="1:23" x14ac:dyDescent="0.3">
      <c r="A30" s="18">
        <f t="shared" si="18"/>
        <v>20</v>
      </c>
      <c r="B30" s="74">
        <v>22116.33</v>
      </c>
      <c r="C30" s="75"/>
      <c r="D30" s="74">
        <f t="shared" si="0"/>
        <v>30361.297824000001</v>
      </c>
      <c r="E30" s="78">
        <f t="shared" si="1"/>
        <v>752.63691342814434</v>
      </c>
      <c r="F30" s="74">
        <f t="shared" si="2"/>
        <v>2530.1081520000002</v>
      </c>
      <c r="G30" s="78">
        <f t="shared" si="3"/>
        <v>62.719742785678704</v>
      </c>
      <c r="H30" s="74">
        <f t="shared" si="4"/>
        <v>52.224743999999994</v>
      </c>
      <c r="I30" s="78">
        <f t="shared" si="5"/>
        <v>1.2946175870540084</v>
      </c>
      <c r="J30" s="74">
        <f t="shared" si="6"/>
        <v>26.112943999999999</v>
      </c>
      <c r="K30" s="78">
        <f t="shared" si="7"/>
        <v>0.64732297303662123</v>
      </c>
      <c r="L30" s="95">
        <f t="shared" si="8"/>
        <v>15.365029263157895</v>
      </c>
      <c r="M30" s="96">
        <f t="shared" si="9"/>
        <v>0.38088912622881799</v>
      </c>
      <c r="N30" s="95">
        <f t="shared" si="10"/>
        <v>7.6825146315789477</v>
      </c>
      <c r="O30" s="96">
        <f t="shared" si="11"/>
        <v>0.19044456311440899</v>
      </c>
      <c r="P30" s="95">
        <f t="shared" si="12"/>
        <v>3.0730058526315789</v>
      </c>
      <c r="Q30" s="96">
        <f t="shared" si="13"/>
        <v>7.6177825245763595E-2</v>
      </c>
      <c r="R30" s="25">
        <f t="shared" si="14"/>
        <v>15.68218357894737</v>
      </c>
      <c r="S30" s="25">
        <f t="shared" si="15"/>
        <v>0.38875117635262779</v>
      </c>
      <c r="T30" s="95">
        <f t="shared" si="16"/>
        <v>14.5967778</v>
      </c>
      <c r="U30" s="96">
        <f t="shared" si="17"/>
        <v>0.36184466991737707</v>
      </c>
      <c r="W30" s="50"/>
    </row>
    <row r="31" spans="1:23" x14ac:dyDescent="0.3">
      <c r="A31" s="18">
        <f t="shared" si="18"/>
        <v>21</v>
      </c>
      <c r="B31" s="74">
        <v>22116.33</v>
      </c>
      <c r="C31" s="75"/>
      <c r="D31" s="74">
        <f t="shared" si="0"/>
        <v>30361.297824000001</v>
      </c>
      <c r="E31" s="78">
        <f t="shared" si="1"/>
        <v>752.63691342814434</v>
      </c>
      <c r="F31" s="74">
        <f t="shared" si="2"/>
        <v>2530.1081520000002</v>
      </c>
      <c r="G31" s="78">
        <f t="shared" si="3"/>
        <v>62.719742785678704</v>
      </c>
      <c r="H31" s="74">
        <f t="shared" si="4"/>
        <v>52.224743999999994</v>
      </c>
      <c r="I31" s="78">
        <f t="shared" si="5"/>
        <v>1.2946175870540084</v>
      </c>
      <c r="J31" s="74">
        <f t="shared" si="6"/>
        <v>26.112943999999999</v>
      </c>
      <c r="K31" s="78">
        <f t="shared" si="7"/>
        <v>0.64732297303662123</v>
      </c>
      <c r="L31" s="95">
        <f t="shared" si="8"/>
        <v>15.365029263157895</v>
      </c>
      <c r="M31" s="96">
        <f t="shared" si="9"/>
        <v>0.38088912622881799</v>
      </c>
      <c r="N31" s="95">
        <f t="shared" si="10"/>
        <v>7.6825146315789477</v>
      </c>
      <c r="O31" s="96">
        <f t="shared" si="11"/>
        <v>0.19044456311440899</v>
      </c>
      <c r="P31" s="95">
        <f t="shared" si="12"/>
        <v>3.0730058526315789</v>
      </c>
      <c r="Q31" s="96">
        <f t="shared" si="13"/>
        <v>7.6177825245763595E-2</v>
      </c>
      <c r="R31" s="25">
        <f t="shared" si="14"/>
        <v>15.68218357894737</v>
      </c>
      <c r="S31" s="25">
        <f t="shared" si="15"/>
        <v>0.38875117635262779</v>
      </c>
      <c r="T31" s="95">
        <f t="shared" si="16"/>
        <v>14.5967778</v>
      </c>
      <c r="U31" s="96">
        <f t="shared" si="17"/>
        <v>0.36184466991737707</v>
      </c>
      <c r="W31" s="50"/>
    </row>
    <row r="32" spans="1:23" x14ac:dyDescent="0.3">
      <c r="A32" s="18">
        <f t="shared" si="18"/>
        <v>22</v>
      </c>
      <c r="B32" s="74">
        <v>22908.78</v>
      </c>
      <c r="C32" s="75"/>
      <c r="D32" s="74">
        <f t="shared" si="0"/>
        <v>31449.173183999999</v>
      </c>
      <c r="E32" s="78">
        <f t="shared" si="1"/>
        <v>779.60463917857999</v>
      </c>
      <c r="F32" s="74">
        <f t="shared" si="2"/>
        <v>2620.7644319999999</v>
      </c>
      <c r="G32" s="78">
        <f t="shared" si="3"/>
        <v>64.96705326488167</v>
      </c>
      <c r="H32" s="74">
        <f t="shared" si="4"/>
        <v>23.720840000000251</v>
      </c>
      <c r="I32" s="78">
        <f t="shared" si="5"/>
        <v>0.58802426381821105</v>
      </c>
      <c r="J32" s="74">
        <f t="shared" si="6"/>
        <v>0</v>
      </c>
      <c r="K32" s="78">
        <f t="shared" si="7"/>
        <v>0</v>
      </c>
      <c r="L32" s="95">
        <f t="shared" si="8"/>
        <v>15.91557347368421</v>
      </c>
      <c r="M32" s="96">
        <f t="shared" si="9"/>
        <v>0.39453676071790483</v>
      </c>
      <c r="N32" s="95">
        <f t="shared" si="10"/>
        <v>7.9577867368421051</v>
      </c>
      <c r="O32" s="96">
        <f t="shared" si="11"/>
        <v>0.19726838035895242</v>
      </c>
      <c r="P32" s="95">
        <f t="shared" si="12"/>
        <v>3.1831146947368421</v>
      </c>
      <c r="Q32" s="96">
        <f t="shared" si="13"/>
        <v>7.8907352143580967E-2</v>
      </c>
      <c r="R32" s="25">
        <f t="shared" si="14"/>
        <v>16.059627157894738</v>
      </c>
      <c r="S32" s="25">
        <f t="shared" si="15"/>
        <v>0.39810775827145672</v>
      </c>
      <c r="T32" s="95">
        <f t="shared" si="16"/>
        <v>15.119794799999999</v>
      </c>
      <c r="U32" s="96">
        <f t="shared" si="17"/>
        <v>0.37480992268200963</v>
      </c>
      <c r="W32" s="50"/>
    </row>
    <row r="33" spans="1:23" x14ac:dyDescent="0.3">
      <c r="A33" s="18">
        <f t="shared" si="18"/>
        <v>23</v>
      </c>
      <c r="B33" s="74">
        <v>23701.23</v>
      </c>
      <c r="C33" s="75"/>
      <c r="D33" s="74">
        <f t="shared" si="0"/>
        <v>32537.048544000001</v>
      </c>
      <c r="E33" s="78">
        <f t="shared" si="1"/>
        <v>806.57236492901575</v>
      </c>
      <c r="F33" s="74">
        <f t="shared" si="2"/>
        <v>2711.4207120000001</v>
      </c>
      <c r="G33" s="78">
        <f t="shared" si="3"/>
        <v>67.214363744084636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16.466117684210527</v>
      </c>
      <c r="M33" s="96">
        <f t="shared" si="9"/>
        <v>0.40818439520699173</v>
      </c>
      <c r="N33" s="95">
        <f t="shared" si="10"/>
        <v>8.2330588421052635</v>
      </c>
      <c r="O33" s="96">
        <f t="shared" si="11"/>
        <v>0.20409219760349587</v>
      </c>
      <c r="P33" s="95">
        <f t="shared" si="12"/>
        <v>3.2932235368421052</v>
      </c>
      <c r="Q33" s="96">
        <f t="shared" si="13"/>
        <v>8.1636879041398352E-2</v>
      </c>
      <c r="R33" s="25">
        <f t="shared" si="14"/>
        <v>16.466117684210527</v>
      </c>
      <c r="S33" s="25">
        <f t="shared" si="15"/>
        <v>0.40818439520699173</v>
      </c>
      <c r="T33" s="95">
        <f t="shared" si="16"/>
        <v>15.6428118</v>
      </c>
      <c r="U33" s="96">
        <f t="shared" si="17"/>
        <v>0.3877751754466422</v>
      </c>
      <c r="W33" s="50"/>
    </row>
    <row r="34" spans="1:23" x14ac:dyDescent="0.3">
      <c r="A34" s="18">
        <f t="shared" si="18"/>
        <v>24</v>
      </c>
      <c r="B34" s="74">
        <v>24493.66</v>
      </c>
      <c r="C34" s="75"/>
      <c r="D34" s="74">
        <f t="shared" si="0"/>
        <v>33624.896448</v>
      </c>
      <c r="E34" s="78">
        <f t="shared" si="1"/>
        <v>833.53941006298976</v>
      </c>
      <c r="F34" s="74">
        <f t="shared" si="2"/>
        <v>2802.0747040000001</v>
      </c>
      <c r="G34" s="78">
        <f t="shared" si="3"/>
        <v>69.461617505249151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17.016648</v>
      </c>
      <c r="M34" s="96">
        <f t="shared" si="9"/>
        <v>0.42183168525454945</v>
      </c>
      <c r="N34" s="95">
        <f t="shared" si="10"/>
        <v>8.508324</v>
      </c>
      <c r="O34" s="96">
        <f t="shared" si="11"/>
        <v>0.21091584262727472</v>
      </c>
      <c r="P34" s="95">
        <f t="shared" si="12"/>
        <v>3.4033296000000002</v>
      </c>
      <c r="Q34" s="96">
        <f t="shared" si="13"/>
        <v>8.4366337050909901E-2</v>
      </c>
      <c r="R34" s="25">
        <f t="shared" si="14"/>
        <v>17.016648000000004</v>
      </c>
      <c r="S34" s="25">
        <f t="shared" si="15"/>
        <v>0.42183168525454956</v>
      </c>
      <c r="T34" s="95">
        <f t="shared" si="16"/>
        <v>16.165815599999998</v>
      </c>
      <c r="U34" s="96">
        <f t="shared" si="17"/>
        <v>0.40074010099182195</v>
      </c>
      <c r="W34" s="50"/>
    </row>
    <row r="35" spans="1:23" x14ac:dyDescent="0.3">
      <c r="A35" s="18">
        <f t="shared" si="18"/>
        <v>25</v>
      </c>
      <c r="B35" s="74">
        <v>24493.66</v>
      </c>
      <c r="C35" s="75"/>
      <c r="D35" s="74">
        <f t="shared" si="0"/>
        <v>33624.896448</v>
      </c>
      <c r="E35" s="78">
        <f t="shared" si="1"/>
        <v>833.53941006298976</v>
      </c>
      <c r="F35" s="74">
        <f t="shared" si="2"/>
        <v>2802.0747040000001</v>
      </c>
      <c r="G35" s="78">
        <f t="shared" si="3"/>
        <v>69.461617505249151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17.016648</v>
      </c>
      <c r="M35" s="96">
        <f t="shared" si="9"/>
        <v>0.42183168525454945</v>
      </c>
      <c r="N35" s="95">
        <f t="shared" si="10"/>
        <v>8.508324</v>
      </c>
      <c r="O35" s="96">
        <f t="shared" si="11"/>
        <v>0.21091584262727472</v>
      </c>
      <c r="P35" s="95">
        <f t="shared" si="12"/>
        <v>3.4033296000000002</v>
      </c>
      <c r="Q35" s="96">
        <f t="shared" si="13"/>
        <v>8.4366337050909901E-2</v>
      </c>
      <c r="R35" s="25">
        <f t="shared" si="14"/>
        <v>17.016648000000004</v>
      </c>
      <c r="S35" s="25">
        <f t="shared" si="15"/>
        <v>0.42183168525454956</v>
      </c>
      <c r="T35" s="95">
        <f t="shared" si="16"/>
        <v>16.165815599999998</v>
      </c>
      <c r="U35" s="96">
        <f t="shared" si="17"/>
        <v>0.40074010099182195</v>
      </c>
      <c r="W35" s="50"/>
    </row>
    <row r="36" spans="1:23" x14ac:dyDescent="0.3">
      <c r="A36" s="18">
        <f t="shared" si="18"/>
        <v>26</v>
      </c>
      <c r="B36" s="74">
        <v>24493.66</v>
      </c>
      <c r="C36" s="75"/>
      <c r="D36" s="74">
        <f t="shared" si="0"/>
        <v>33624.896448</v>
      </c>
      <c r="E36" s="78">
        <f t="shared" si="1"/>
        <v>833.53941006298976</v>
      </c>
      <c r="F36" s="74">
        <f t="shared" si="2"/>
        <v>2802.0747040000001</v>
      </c>
      <c r="G36" s="78">
        <f t="shared" si="3"/>
        <v>69.461617505249151</v>
      </c>
      <c r="H36" s="74">
        <f t="shared" si="4"/>
        <v>0</v>
      </c>
      <c r="I36" s="78">
        <f t="shared" si="5"/>
        <v>0</v>
      </c>
      <c r="J36" s="74">
        <f t="shared" si="6"/>
        <v>0</v>
      </c>
      <c r="K36" s="78">
        <f t="shared" si="7"/>
        <v>0</v>
      </c>
      <c r="L36" s="95">
        <f t="shared" si="8"/>
        <v>17.016648</v>
      </c>
      <c r="M36" s="96">
        <f t="shared" si="9"/>
        <v>0.42183168525454945</v>
      </c>
      <c r="N36" s="95">
        <f t="shared" si="10"/>
        <v>8.508324</v>
      </c>
      <c r="O36" s="96">
        <f t="shared" si="11"/>
        <v>0.21091584262727472</v>
      </c>
      <c r="P36" s="95">
        <f t="shared" si="12"/>
        <v>3.4033296000000002</v>
      </c>
      <c r="Q36" s="96">
        <f t="shared" si="13"/>
        <v>8.4366337050909901E-2</v>
      </c>
      <c r="R36" s="25">
        <f t="shared" si="14"/>
        <v>17.016648000000004</v>
      </c>
      <c r="S36" s="25">
        <f t="shared" si="15"/>
        <v>0.42183168525454956</v>
      </c>
      <c r="T36" s="95">
        <f t="shared" si="16"/>
        <v>16.165815599999998</v>
      </c>
      <c r="U36" s="96">
        <f t="shared" si="17"/>
        <v>0.40074010099182195</v>
      </c>
      <c r="W36" s="50"/>
    </row>
    <row r="37" spans="1:23" x14ac:dyDescent="0.3">
      <c r="A37" s="18">
        <f t="shared" si="18"/>
        <v>27</v>
      </c>
      <c r="B37" s="74">
        <v>24493.66</v>
      </c>
      <c r="C37" s="75"/>
      <c r="D37" s="74">
        <f t="shared" si="0"/>
        <v>33624.896448</v>
      </c>
      <c r="E37" s="78">
        <f t="shared" si="1"/>
        <v>833.53941006298976</v>
      </c>
      <c r="F37" s="74">
        <f t="shared" si="2"/>
        <v>2802.0747040000001</v>
      </c>
      <c r="G37" s="78">
        <f t="shared" si="3"/>
        <v>69.461617505249151</v>
      </c>
      <c r="H37" s="74">
        <f t="shared" si="4"/>
        <v>0</v>
      </c>
      <c r="I37" s="78">
        <f t="shared" si="5"/>
        <v>0</v>
      </c>
      <c r="J37" s="74">
        <f t="shared" si="6"/>
        <v>0</v>
      </c>
      <c r="K37" s="78">
        <f t="shared" si="7"/>
        <v>0</v>
      </c>
      <c r="L37" s="95">
        <f t="shared" si="8"/>
        <v>17.016648</v>
      </c>
      <c r="M37" s="96">
        <f t="shared" si="9"/>
        <v>0.42183168525454945</v>
      </c>
      <c r="N37" s="95">
        <f t="shared" si="10"/>
        <v>8.508324</v>
      </c>
      <c r="O37" s="96">
        <f t="shared" si="11"/>
        <v>0.21091584262727472</v>
      </c>
      <c r="P37" s="95">
        <f t="shared" si="12"/>
        <v>3.4033296000000002</v>
      </c>
      <c r="Q37" s="96">
        <f t="shared" si="13"/>
        <v>8.4366337050909901E-2</v>
      </c>
      <c r="R37" s="25">
        <f t="shared" si="14"/>
        <v>17.016648000000004</v>
      </c>
      <c r="S37" s="25">
        <f t="shared" si="15"/>
        <v>0.42183168525454956</v>
      </c>
      <c r="T37" s="95">
        <f t="shared" si="16"/>
        <v>16.165815599999998</v>
      </c>
      <c r="U37" s="96">
        <f t="shared" si="17"/>
        <v>0.40074010099182195</v>
      </c>
      <c r="W37" s="50"/>
    </row>
    <row r="38" spans="1:23" x14ac:dyDescent="0.3">
      <c r="A38" s="26"/>
      <c r="B38" s="76"/>
      <c r="C38" s="77"/>
      <c r="D38" s="76"/>
      <c r="E38" s="77"/>
      <c r="F38" s="76"/>
      <c r="G38" s="77"/>
      <c r="H38" s="76"/>
      <c r="I38" s="77"/>
      <c r="J38" s="76"/>
      <c r="K38" s="77"/>
      <c r="L38" s="76"/>
      <c r="M38" s="77"/>
      <c r="N38" s="76"/>
      <c r="O38" s="77"/>
      <c r="P38" s="76"/>
      <c r="Q38" s="77"/>
      <c r="R38" s="26"/>
      <c r="S38" s="26"/>
      <c r="T38" s="76"/>
      <c r="U38" s="77"/>
    </row>
  </sheetData>
  <dataConsolidate/>
  <mergeCells count="286">
    <mergeCell ref="T17:U17"/>
    <mergeCell ref="T34:U34"/>
    <mergeCell ref="T35:U35"/>
    <mergeCell ref="T36:U36"/>
    <mergeCell ref="T38:U38"/>
    <mergeCell ref="P37:Q37"/>
    <mergeCell ref="T37:U37"/>
    <mergeCell ref="T32:U32"/>
    <mergeCell ref="T33:U33"/>
    <mergeCell ref="P38:Q38"/>
    <mergeCell ref="P35:Q35"/>
    <mergeCell ref="P36:Q36"/>
    <mergeCell ref="P31:Q31"/>
    <mergeCell ref="P32:Q32"/>
    <mergeCell ref="T31:U31"/>
    <mergeCell ref="P33:Q33"/>
    <mergeCell ref="P34:Q34"/>
    <mergeCell ref="T21:U21"/>
    <mergeCell ref="P29:Q29"/>
    <mergeCell ref="P30:Q30"/>
    <mergeCell ref="T22:U22"/>
    <mergeCell ref="T23:U23"/>
    <mergeCell ref="T24:U24"/>
    <mergeCell ref="T25:U25"/>
    <mergeCell ref="T26:U26"/>
    <mergeCell ref="T27:U27"/>
    <mergeCell ref="T30:U30"/>
    <mergeCell ref="N30:O30"/>
    <mergeCell ref="L31:M31"/>
    <mergeCell ref="T28:U28"/>
    <mergeCell ref="T29:U29"/>
    <mergeCell ref="T19:U19"/>
    <mergeCell ref="T20:U20"/>
    <mergeCell ref="P25:Q25"/>
    <mergeCell ref="P26:Q26"/>
    <mergeCell ref="P27:Q27"/>
    <mergeCell ref="P28:Q28"/>
    <mergeCell ref="P19:Q19"/>
    <mergeCell ref="P20:Q20"/>
    <mergeCell ref="P21:Q21"/>
    <mergeCell ref="P22:Q22"/>
    <mergeCell ref="P23:Q23"/>
    <mergeCell ref="P24:Q24"/>
    <mergeCell ref="N29:O29"/>
    <mergeCell ref="N23:O23"/>
    <mergeCell ref="N24:O24"/>
    <mergeCell ref="L25:M25"/>
    <mergeCell ref="N37:O37"/>
    <mergeCell ref="N38:O38"/>
    <mergeCell ref="P10:Q10"/>
    <mergeCell ref="P11:Q11"/>
    <mergeCell ref="P12:Q12"/>
    <mergeCell ref="P13:Q13"/>
    <mergeCell ref="P14:Q14"/>
    <mergeCell ref="P15:Q15"/>
    <mergeCell ref="P17:Q17"/>
    <mergeCell ref="P18:Q18"/>
    <mergeCell ref="N31:O31"/>
    <mergeCell ref="N32:O32"/>
    <mergeCell ref="N33:O33"/>
    <mergeCell ref="N34:O34"/>
    <mergeCell ref="N35:O35"/>
    <mergeCell ref="N19:O19"/>
    <mergeCell ref="N20:O20"/>
    <mergeCell ref="N21:O21"/>
    <mergeCell ref="N22:O22"/>
    <mergeCell ref="N36:O36"/>
    <mergeCell ref="N25:O25"/>
    <mergeCell ref="N26:O26"/>
    <mergeCell ref="N27:O27"/>
    <mergeCell ref="N28:O28"/>
    <mergeCell ref="L38:M38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L32:M32"/>
    <mergeCell ref="L33:M33"/>
    <mergeCell ref="L34:M34"/>
    <mergeCell ref="L35:M35"/>
    <mergeCell ref="L20:M20"/>
    <mergeCell ref="L21:M21"/>
    <mergeCell ref="L22:M22"/>
    <mergeCell ref="L23:M23"/>
    <mergeCell ref="L37:M37"/>
    <mergeCell ref="L26:M26"/>
    <mergeCell ref="L27:M27"/>
    <mergeCell ref="L28:M28"/>
    <mergeCell ref="L29:M29"/>
    <mergeCell ref="L30:M30"/>
    <mergeCell ref="L13:M13"/>
    <mergeCell ref="L14:M14"/>
    <mergeCell ref="L15:M15"/>
    <mergeCell ref="L16:M16"/>
    <mergeCell ref="L17:M17"/>
    <mergeCell ref="L36:M36"/>
    <mergeCell ref="L19:M19"/>
    <mergeCell ref="J31:K31"/>
    <mergeCell ref="J32:K32"/>
    <mergeCell ref="J33:K33"/>
    <mergeCell ref="J34:K34"/>
    <mergeCell ref="J19:K19"/>
    <mergeCell ref="J20:K20"/>
    <mergeCell ref="J21:K21"/>
    <mergeCell ref="J22:K22"/>
    <mergeCell ref="L24:M24"/>
    <mergeCell ref="J25:K25"/>
    <mergeCell ref="J26:K26"/>
    <mergeCell ref="J27:K27"/>
    <mergeCell ref="J28:K28"/>
    <mergeCell ref="J29:K29"/>
    <mergeCell ref="J30:K30"/>
    <mergeCell ref="J17:K17"/>
    <mergeCell ref="L18:M18"/>
    <mergeCell ref="H35:I35"/>
    <mergeCell ref="H36:I36"/>
    <mergeCell ref="H25:I25"/>
    <mergeCell ref="H26:I26"/>
    <mergeCell ref="H27:I27"/>
    <mergeCell ref="H28:I28"/>
    <mergeCell ref="J37:K37"/>
    <mergeCell ref="J38:K38"/>
    <mergeCell ref="H29:I29"/>
    <mergeCell ref="H30:I30"/>
    <mergeCell ref="T11:U11"/>
    <mergeCell ref="T12:U12"/>
    <mergeCell ref="T13:U13"/>
    <mergeCell ref="T18:U18"/>
    <mergeCell ref="H14:I14"/>
    <mergeCell ref="H15:I15"/>
    <mergeCell ref="H37:I37"/>
    <mergeCell ref="H38:I38"/>
    <mergeCell ref="J10:K10"/>
    <mergeCell ref="J11:K11"/>
    <mergeCell ref="J12:K12"/>
    <mergeCell ref="J13:K13"/>
    <mergeCell ref="J14:K14"/>
    <mergeCell ref="J15:K15"/>
    <mergeCell ref="J35:K35"/>
    <mergeCell ref="J36:K36"/>
    <mergeCell ref="H31:I31"/>
    <mergeCell ref="H32:I32"/>
    <mergeCell ref="H33:I33"/>
    <mergeCell ref="H34:I34"/>
    <mergeCell ref="H19:I19"/>
    <mergeCell ref="H20:I20"/>
    <mergeCell ref="H21:I21"/>
    <mergeCell ref="H22:I22"/>
    <mergeCell ref="F16:G16"/>
    <mergeCell ref="J18:K18"/>
    <mergeCell ref="J23:K23"/>
    <mergeCell ref="J24:K24"/>
    <mergeCell ref="J16:K16"/>
    <mergeCell ref="T9:U9"/>
    <mergeCell ref="H23:I23"/>
    <mergeCell ref="H24:I24"/>
    <mergeCell ref="T14:U14"/>
    <mergeCell ref="T15:U15"/>
    <mergeCell ref="F15:G15"/>
    <mergeCell ref="N9:O9"/>
    <mergeCell ref="L11:M11"/>
    <mergeCell ref="L12:M12"/>
    <mergeCell ref="L9:M9"/>
    <mergeCell ref="F18:G18"/>
    <mergeCell ref="H11:I11"/>
    <mergeCell ref="H12:I12"/>
    <mergeCell ref="H13:I13"/>
    <mergeCell ref="P16:Q16"/>
    <mergeCell ref="H17:I17"/>
    <mergeCell ref="H18:I18"/>
    <mergeCell ref="T16:U16"/>
    <mergeCell ref="T10:U10"/>
    <mergeCell ref="F35:G35"/>
    <mergeCell ref="F36:G36"/>
    <mergeCell ref="F37:G37"/>
    <mergeCell ref="F38:G38"/>
    <mergeCell ref="F19:G19"/>
    <mergeCell ref="F20:G20"/>
    <mergeCell ref="F21:G21"/>
    <mergeCell ref="F32:G32"/>
    <mergeCell ref="F33:G33"/>
    <mergeCell ref="F25:G25"/>
    <mergeCell ref="F26:G26"/>
    <mergeCell ref="F28:G28"/>
    <mergeCell ref="F29:G29"/>
    <mergeCell ref="F30:G30"/>
    <mergeCell ref="F22:G22"/>
    <mergeCell ref="F23:G23"/>
    <mergeCell ref="F24:G24"/>
    <mergeCell ref="F34:G34"/>
    <mergeCell ref="F27:G27"/>
    <mergeCell ref="F31:G31"/>
    <mergeCell ref="J6:K6"/>
    <mergeCell ref="J7:K7"/>
    <mergeCell ref="L7:Q7"/>
    <mergeCell ref="L6:Q6"/>
    <mergeCell ref="F10:G10"/>
    <mergeCell ref="J9:K9"/>
    <mergeCell ref="H9:I9"/>
    <mergeCell ref="J8:K8"/>
    <mergeCell ref="P9:Q9"/>
    <mergeCell ref="P8:Q8"/>
    <mergeCell ref="H6:I6"/>
    <mergeCell ref="F7:G7"/>
    <mergeCell ref="H7:I7"/>
    <mergeCell ref="H8:I8"/>
    <mergeCell ref="H10:I10"/>
    <mergeCell ref="F9:G9"/>
    <mergeCell ref="L10:M10"/>
    <mergeCell ref="B32:C32"/>
    <mergeCell ref="D34:E34"/>
    <mergeCell ref="D35:E35"/>
    <mergeCell ref="D36:E36"/>
    <mergeCell ref="D37:E37"/>
    <mergeCell ref="D38:E38"/>
    <mergeCell ref="T7:U7"/>
    <mergeCell ref="F11:G11"/>
    <mergeCell ref="F12:G12"/>
    <mergeCell ref="F13:G13"/>
    <mergeCell ref="F14:G14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H16:I16"/>
    <mergeCell ref="B20:C20"/>
    <mergeCell ref="F17:G17"/>
    <mergeCell ref="B38:C38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B28:C28"/>
    <mergeCell ref="B35:C35"/>
    <mergeCell ref="B29:C29"/>
    <mergeCell ref="B22:C22"/>
    <mergeCell ref="B23:C23"/>
    <mergeCell ref="B24:C24"/>
    <mergeCell ref="B25:C25"/>
    <mergeCell ref="B26:C26"/>
    <mergeCell ref="B36:C36"/>
    <mergeCell ref="B37:C37"/>
    <mergeCell ref="B30:C30"/>
    <mergeCell ref="B31:C31"/>
    <mergeCell ref="B6:E6"/>
    <mergeCell ref="B8:C8"/>
    <mergeCell ref="D9:E9"/>
    <mergeCell ref="B7:C7"/>
    <mergeCell ref="D7:E7"/>
    <mergeCell ref="D8:E8"/>
    <mergeCell ref="B9:C9"/>
    <mergeCell ref="B33:C33"/>
    <mergeCell ref="B34:C34"/>
    <mergeCell ref="B21:C21"/>
    <mergeCell ref="D19:E19"/>
    <mergeCell ref="D20:E20"/>
    <mergeCell ref="D21:E21"/>
    <mergeCell ref="B27:C27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17:C17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zoomScale="75" zoomScaleNormal="75" workbookViewId="0">
      <selection activeCell="F24" sqref="F24:G24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16384" width="8.85546875" style="1"/>
  </cols>
  <sheetData>
    <row r="1" spans="1:21" ht="16.5" x14ac:dyDescent="0.3">
      <c r="A1" s="97" t="s">
        <v>25</v>
      </c>
      <c r="B1" s="98"/>
      <c r="C1" s="5"/>
      <c r="D1" s="5"/>
      <c r="E1" s="6">
        <v>240</v>
      </c>
      <c r="F1" s="48" t="s">
        <v>26</v>
      </c>
      <c r="G1" s="7"/>
      <c r="H1" s="7"/>
      <c r="I1" s="2"/>
      <c r="J1" s="2"/>
      <c r="N1" s="47" t="str">
        <f>Voorblad!G24</f>
        <v>1 april 2020</v>
      </c>
      <c r="Q1" s="8" t="s">
        <v>27</v>
      </c>
    </row>
    <row r="2" spans="1:21" ht="16.5" x14ac:dyDescent="0.3">
      <c r="A2" s="5"/>
      <c r="B2" s="5"/>
      <c r="C2" s="5"/>
      <c r="D2" s="5"/>
      <c r="E2" s="9"/>
      <c r="F2" s="27" t="s">
        <v>124</v>
      </c>
      <c r="G2" s="5"/>
      <c r="H2" s="5"/>
    </row>
    <row r="3" spans="1:21" ht="17.25" x14ac:dyDescent="0.35">
      <c r="A3" s="5"/>
      <c r="B3" s="5"/>
      <c r="C3" s="5"/>
      <c r="D3" s="5"/>
      <c r="E3" s="10">
        <v>150</v>
      </c>
      <c r="F3" s="11" t="s">
        <v>28</v>
      </c>
      <c r="G3" s="5"/>
      <c r="H3" s="5"/>
    </row>
    <row r="4" spans="1:21" ht="16.5" x14ac:dyDescent="0.3">
      <c r="A4" s="8"/>
      <c r="E4" s="5"/>
      <c r="F4" s="5"/>
      <c r="T4" s="1" t="s">
        <v>6</v>
      </c>
      <c r="U4" s="13">
        <f>Voorblad!D2</f>
        <v>1.3728</v>
      </c>
    </row>
    <row r="6" spans="1:21" x14ac:dyDescent="0.3">
      <c r="A6" s="14"/>
      <c r="B6" s="83" t="s">
        <v>7</v>
      </c>
      <c r="C6" s="91"/>
      <c r="D6" s="91"/>
      <c r="E6" s="84"/>
      <c r="F6" s="15" t="s">
        <v>8</v>
      </c>
      <c r="G6" s="16"/>
      <c r="H6" s="83" t="s">
        <v>9</v>
      </c>
      <c r="I6" s="86"/>
      <c r="J6" s="83" t="s">
        <v>10</v>
      </c>
      <c r="K6" s="84"/>
      <c r="L6" s="83" t="s">
        <v>11</v>
      </c>
      <c r="M6" s="91"/>
      <c r="N6" s="91"/>
      <c r="O6" s="91"/>
      <c r="P6" s="91"/>
      <c r="Q6" s="84"/>
      <c r="R6" s="17" t="s">
        <v>12</v>
      </c>
      <c r="S6" s="17"/>
      <c r="T6" s="17"/>
      <c r="U6" s="16"/>
    </row>
    <row r="7" spans="1:21" x14ac:dyDescent="0.3">
      <c r="A7" s="18"/>
      <c r="B7" s="79">
        <v>1</v>
      </c>
      <c r="C7" s="80"/>
      <c r="D7" s="79"/>
      <c r="E7" s="80"/>
      <c r="F7" s="79"/>
      <c r="G7" s="80"/>
      <c r="H7" s="79"/>
      <c r="I7" s="80"/>
      <c r="J7" s="87" t="s">
        <v>13</v>
      </c>
      <c r="K7" s="80"/>
      <c r="L7" s="87" t="s">
        <v>14</v>
      </c>
      <c r="M7" s="88"/>
      <c r="N7" s="88"/>
      <c r="O7" s="88"/>
      <c r="P7" s="88"/>
      <c r="Q7" s="80"/>
      <c r="R7" s="19"/>
      <c r="S7" s="19"/>
      <c r="T7" s="85" t="s">
        <v>15</v>
      </c>
      <c r="U7" s="80"/>
    </row>
    <row r="8" spans="1:21" x14ac:dyDescent="0.3">
      <c r="A8" s="18"/>
      <c r="B8" s="92" t="s">
        <v>16</v>
      </c>
      <c r="C8" s="93"/>
      <c r="D8" s="81" t="str">
        <f>Voorblad!G24</f>
        <v>1 april 2020</v>
      </c>
      <c r="E8" s="82"/>
      <c r="F8" s="20" t="str">
        <f>D8</f>
        <v>1 april 2020</v>
      </c>
      <c r="G8" s="21"/>
      <c r="H8" s="89"/>
      <c r="I8" s="82"/>
      <c r="J8" s="89"/>
      <c r="K8" s="82"/>
      <c r="L8" s="22">
        <v>1</v>
      </c>
      <c r="M8" s="19"/>
      <c r="N8" s="23">
        <v>0.5</v>
      </c>
      <c r="O8" s="19"/>
      <c r="P8" s="94">
        <v>0.2</v>
      </c>
      <c r="Q8" s="93"/>
      <c r="R8" s="19" t="s">
        <v>9</v>
      </c>
      <c r="S8" s="19"/>
      <c r="T8" s="19"/>
      <c r="U8" s="24"/>
    </row>
    <row r="9" spans="1:21" x14ac:dyDescent="0.3">
      <c r="A9" s="18"/>
      <c r="B9" s="83"/>
      <c r="C9" s="84"/>
      <c r="D9" s="90"/>
      <c r="E9" s="86"/>
      <c r="F9" s="90"/>
      <c r="G9" s="86"/>
      <c r="H9" s="90"/>
      <c r="I9" s="86"/>
      <c r="J9" s="90"/>
      <c r="K9" s="86"/>
      <c r="L9" s="90"/>
      <c r="M9" s="86"/>
      <c r="N9" s="90"/>
      <c r="O9" s="86"/>
      <c r="P9" s="90"/>
      <c r="Q9" s="86"/>
      <c r="R9" s="14"/>
      <c r="S9" s="14"/>
      <c r="T9" s="90"/>
      <c r="U9" s="86"/>
    </row>
    <row r="10" spans="1:21" x14ac:dyDescent="0.3">
      <c r="A10" s="18">
        <v>0</v>
      </c>
      <c r="B10" s="74">
        <v>16549.060000000001</v>
      </c>
      <c r="C10" s="75"/>
      <c r="D10" s="74">
        <f t="shared" ref="D10:D37" si="0">B10*$U$4</f>
        <v>22718.549568000002</v>
      </c>
      <c r="E10" s="78">
        <f t="shared" ref="E10:E37" si="1">D10/40.3399</f>
        <v>563.17813301470756</v>
      </c>
      <c r="F10" s="74">
        <f t="shared" ref="F10:F37" si="2">B10/12*$U$4</f>
        <v>1893.2124640000002</v>
      </c>
      <c r="G10" s="78">
        <f t="shared" ref="G10:G37" si="3">F10/40.3399</f>
        <v>46.931511084558963</v>
      </c>
      <c r="H10" s="74">
        <f t="shared" ref="H10:H37" si="4">((B10&lt;19968.2)*913.03+(B10&gt;19968.2)*(B10&lt;20424.71)*(20424.71-B10+456.51)+(B10&gt;20424.71)*(B10&lt;22659.62)*456.51+(B10&gt;22659.62)*(B10&lt;23116.13)*(23116.13-B10))/12*$U$4</f>
        <v>104.450632</v>
      </c>
      <c r="I10" s="78">
        <f t="shared" ref="I10:I37" si="5">H10/40.3399</f>
        <v>2.5892635331272511</v>
      </c>
      <c r="J10" s="74">
        <f t="shared" ref="J10:J37" si="6">((B10&lt;19968.2)*456.51+(B10&gt;19968.2)*(B10&lt;20196.46)*(20196.46-B10+228.26)+(B10&gt;20196.46)*(B10&lt;22659.62)*228.26+(B10&gt;22659.62)*(B10&lt;22887.88)*(22887.88-B10))/12*$U$4</f>
        <v>52.224743999999994</v>
      </c>
      <c r="K10" s="78">
        <f t="shared" ref="K10:K37" si="7">J10/40.3399</f>
        <v>1.2946175870540084</v>
      </c>
      <c r="L10" s="95">
        <f t="shared" ref="L10:L37" si="8">D10/1976</f>
        <v>11.497241684210527</v>
      </c>
      <c r="M10" s="96">
        <f t="shared" ref="M10:M37" si="9">L10/40.3399</f>
        <v>0.2850091766268763</v>
      </c>
      <c r="N10" s="95">
        <f t="shared" ref="N10:N37" si="10">L10/2</f>
        <v>5.7486208421052636</v>
      </c>
      <c r="O10" s="96">
        <f t="shared" ref="O10:O37" si="11">N10/40.3399</f>
        <v>0.14250458831343815</v>
      </c>
      <c r="P10" s="95">
        <f t="shared" ref="P10:P37" si="12">L10/5</f>
        <v>2.2994483368421053</v>
      </c>
      <c r="Q10" s="96">
        <f t="shared" ref="Q10:Q37" si="13">P10/40.3399</f>
        <v>5.7001835325375255E-2</v>
      </c>
      <c r="R10" s="25">
        <f t="shared" ref="R10:R37" si="14">(F10+H10)/1976*12</f>
        <v>12.131557263157896</v>
      </c>
      <c r="S10" s="25">
        <f t="shared" ref="S10:S37" si="15">R10/40.3399</f>
        <v>0.30073344909526045</v>
      </c>
      <c r="T10" s="95">
        <f t="shared" ref="T10:T37" si="16">D10/2080</f>
        <v>10.922379600000001</v>
      </c>
      <c r="U10" s="96">
        <f t="shared" ref="U10:U37" si="17">T10/40.3399</f>
        <v>0.27075871779553251</v>
      </c>
    </row>
    <row r="11" spans="1:21" x14ac:dyDescent="0.3">
      <c r="A11" s="18">
        <f t="shared" ref="A11:A37" si="18">+A10+1</f>
        <v>1</v>
      </c>
      <c r="B11" s="74">
        <v>16746.849999999999</v>
      </c>
      <c r="C11" s="75"/>
      <c r="D11" s="74">
        <f t="shared" si="0"/>
        <v>22990.075679999998</v>
      </c>
      <c r="E11" s="78">
        <f t="shared" si="1"/>
        <v>569.90908951187282</v>
      </c>
      <c r="F11" s="74">
        <f t="shared" si="2"/>
        <v>1915.8396399999999</v>
      </c>
      <c r="G11" s="78">
        <f t="shared" si="3"/>
        <v>47.492424125989402</v>
      </c>
      <c r="H11" s="74">
        <f t="shared" si="4"/>
        <v>104.450632</v>
      </c>
      <c r="I11" s="78">
        <f t="shared" si="5"/>
        <v>2.5892635331272511</v>
      </c>
      <c r="J11" s="74">
        <f t="shared" si="6"/>
        <v>52.224743999999994</v>
      </c>
      <c r="K11" s="78">
        <f t="shared" si="7"/>
        <v>1.2946175870540084</v>
      </c>
      <c r="L11" s="95">
        <f t="shared" si="8"/>
        <v>11.634653684210525</v>
      </c>
      <c r="M11" s="96">
        <f t="shared" si="9"/>
        <v>0.28841553112949025</v>
      </c>
      <c r="N11" s="95">
        <f t="shared" si="10"/>
        <v>5.8173268421052624</v>
      </c>
      <c r="O11" s="96">
        <f t="shared" si="11"/>
        <v>0.14420776556474513</v>
      </c>
      <c r="P11" s="95">
        <f t="shared" si="12"/>
        <v>2.3269307368421051</v>
      </c>
      <c r="Q11" s="96">
        <f t="shared" si="13"/>
        <v>5.7683106225898055E-2</v>
      </c>
      <c r="R11" s="25">
        <f t="shared" si="14"/>
        <v>12.268969263157896</v>
      </c>
      <c r="S11" s="25">
        <f t="shared" si="15"/>
        <v>0.30413980359787446</v>
      </c>
      <c r="T11" s="95">
        <f t="shared" si="16"/>
        <v>11.052921</v>
      </c>
      <c r="U11" s="96">
        <f t="shared" si="17"/>
        <v>0.27399475457301581</v>
      </c>
    </row>
    <row r="12" spans="1:21" x14ac:dyDescent="0.3">
      <c r="A12" s="18">
        <f t="shared" si="18"/>
        <v>2</v>
      </c>
      <c r="B12" s="74">
        <v>16969.169999999998</v>
      </c>
      <c r="C12" s="75"/>
      <c r="D12" s="74">
        <f t="shared" si="0"/>
        <v>23295.276575999997</v>
      </c>
      <c r="E12" s="78">
        <f t="shared" si="1"/>
        <v>577.47482209921191</v>
      </c>
      <c r="F12" s="74">
        <f t="shared" si="2"/>
        <v>1941.2730479999998</v>
      </c>
      <c r="G12" s="78">
        <f t="shared" si="3"/>
        <v>48.122901841600992</v>
      </c>
      <c r="H12" s="74">
        <f t="shared" si="4"/>
        <v>104.450632</v>
      </c>
      <c r="I12" s="78">
        <f t="shared" si="5"/>
        <v>2.5892635331272511</v>
      </c>
      <c r="J12" s="74">
        <f t="shared" si="6"/>
        <v>52.224743999999994</v>
      </c>
      <c r="K12" s="78">
        <f t="shared" si="7"/>
        <v>1.2946175870540084</v>
      </c>
      <c r="L12" s="95">
        <f t="shared" si="8"/>
        <v>11.789107578947366</v>
      </c>
      <c r="M12" s="96">
        <f t="shared" si="9"/>
        <v>0.29224434316761733</v>
      </c>
      <c r="N12" s="95">
        <f t="shared" si="10"/>
        <v>5.894553789473683</v>
      </c>
      <c r="O12" s="96">
        <f t="shared" si="11"/>
        <v>0.14612217158380866</v>
      </c>
      <c r="P12" s="95">
        <f t="shared" si="12"/>
        <v>2.3578215157894733</v>
      </c>
      <c r="Q12" s="96">
        <f t="shared" si="13"/>
        <v>5.8448868633523464E-2</v>
      </c>
      <c r="R12" s="25">
        <f t="shared" si="14"/>
        <v>12.423423157894735</v>
      </c>
      <c r="S12" s="25">
        <f t="shared" si="15"/>
        <v>0.30796861563600147</v>
      </c>
      <c r="T12" s="95">
        <f t="shared" si="16"/>
        <v>11.199652199999999</v>
      </c>
      <c r="U12" s="96">
        <f t="shared" si="17"/>
        <v>0.27763212600923648</v>
      </c>
    </row>
    <row r="13" spans="1:21" x14ac:dyDescent="0.3">
      <c r="A13" s="18">
        <f t="shared" si="18"/>
        <v>3</v>
      </c>
      <c r="B13" s="74">
        <v>17612.560000000001</v>
      </c>
      <c r="C13" s="75"/>
      <c r="D13" s="74">
        <f t="shared" si="0"/>
        <v>24178.522368000002</v>
      </c>
      <c r="E13" s="78">
        <f t="shared" si="1"/>
        <v>599.36991336121309</v>
      </c>
      <c r="F13" s="74">
        <f t="shared" si="2"/>
        <v>2014.8768640000001</v>
      </c>
      <c r="G13" s="78">
        <f t="shared" si="3"/>
        <v>49.947492780101094</v>
      </c>
      <c r="H13" s="74">
        <f t="shared" si="4"/>
        <v>104.450632</v>
      </c>
      <c r="I13" s="78">
        <f t="shared" si="5"/>
        <v>2.5892635331272511</v>
      </c>
      <c r="J13" s="74">
        <f t="shared" si="6"/>
        <v>52.224743999999994</v>
      </c>
      <c r="K13" s="78">
        <f t="shared" si="7"/>
        <v>1.2946175870540084</v>
      </c>
      <c r="L13" s="95">
        <f t="shared" si="8"/>
        <v>12.236094315789474</v>
      </c>
      <c r="M13" s="96">
        <f t="shared" si="9"/>
        <v>0.3033248549398852</v>
      </c>
      <c r="N13" s="95">
        <f t="shared" si="10"/>
        <v>6.1180471578947371</v>
      </c>
      <c r="O13" s="96">
        <f t="shared" si="11"/>
        <v>0.1516624274699426</v>
      </c>
      <c r="P13" s="95">
        <f t="shared" si="12"/>
        <v>2.4472188631578948</v>
      </c>
      <c r="Q13" s="96">
        <f t="shared" si="13"/>
        <v>6.0664970987977039E-2</v>
      </c>
      <c r="R13" s="25">
        <f t="shared" si="14"/>
        <v>12.870409894736841</v>
      </c>
      <c r="S13" s="25">
        <f t="shared" si="15"/>
        <v>0.3190491274082693</v>
      </c>
      <c r="T13" s="95">
        <f t="shared" si="16"/>
        <v>11.624289600000001</v>
      </c>
      <c r="U13" s="96">
        <f t="shared" si="17"/>
        <v>0.28815861219289091</v>
      </c>
    </row>
    <row r="14" spans="1:21" x14ac:dyDescent="0.3">
      <c r="A14" s="18">
        <f t="shared" si="18"/>
        <v>4</v>
      </c>
      <c r="B14" s="74">
        <v>18255.93</v>
      </c>
      <c r="C14" s="75"/>
      <c r="D14" s="74">
        <f t="shared" si="0"/>
        <v>25061.740704</v>
      </c>
      <c r="E14" s="78">
        <f t="shared" si="1"/>
        <v>621.26432400675264</v>
      </c>
      <c r="F14" s="74">
        <f t="shared" si="2"/>
        <v>2088.478392</v>
      </c>
      <c r="G14" s="78">
        <f t="shared" si="3"/>
        <v>51.772027000562716</v>
      </c>
      <c r="H14" s="74">
        <f t="shared" si="4"/>
        <v>104.450632</v>
      </c>
      <c r="I14" s="78">
        <f t="shared" si="5"/>
        <v>2.5892635331272511</v>
      </c>
      <c r="J14" s="74">
        <f t="shared" si="6"/>
        <v>52.224743999999994</v>
      </c>
      <c r="K14" s="78">
        <f t="shared" si="7"/>
        <v>1.2946175870540084</v>
      </c>
      <c r="L14" s="95">
        <f t="shared" si="8"/>
        <v>12.683067157894737</v>
      </c>
      <c r="M14" s="96">
        <f t="shared" si="9"/>
        <v>0.31440502227062378</v>
      </c>
      <c r="N14" s="95">
        <f t="shared" si="10"/>
        <v>6.3415335789473684</v>
      </c>
      <c r="O14" s="96">
        <f t="shared" si="11"/>
        <v>0.15720251113531189</v>
      </c>
      <c r="P14" s="95">
        <f t="shared" si="12"/>
        <v>2.5366134315789473</v>
      </c>
      <c r="Q14" s="96">
        <f t="shared" si="13"/>
        <v>6.2881004454124756E-2</v>
      </c>
      <c r="R14" s="25">
        <f t="shared" si="14"/>
        <v>13.317382736842106</v>
      </c>
      <c r="S14" s="25">
        <f t="shared" si="15"/>
        <v>0.33012929473900793</v>
      </c>
      <c r="T14" s="95">
        <f t="shared" si="16"/>
        <v>12.048913799999999</v>
      </c>
      <c r="U14" s="96">
        <f t="shared" si="17"/>
        <v>0.29868477115709258</v>
      </c>
    </row>
    <row r="15" spans="1:21" x14ac:dyDescent="0.3">
      <c r="A15" s="18">
        <f t="shared" si="18"/>
        <v>5</v>
      </c>
      <c r="B15" s="74">
        <v>18255.93</v>
      </c>
      <c r="C15" s="75"/>
      <c r="D15" s="74">
        <f t="shared" si="0"/>
        <v>25061.740704</v>
      </c>
      <c r="E15" s="78">
        <f t="shared" si="1"/>
        <v>621.26432400675264</v>
      </c>
      <c r="F15" s="74">
        <f t="shared" si="2"/>
        <v>2088.478392</v>
      </c>
      <c r="G15" s="78">
        <f t="shared" si="3"/>
        <v>51.772027000562716</v>
      </c>
      <c r="H15" s="74">
        <f t="shared" si="4"/>
        <v>104.450632</v>
      </c>
      <c r="I15" s="78">
        <f t="shared" si="5"/>
        <v>2.5892635331272511</v>
      </c>
      <c r="J15" s="74">
        <f t="shared" si="6"/>
        <v>52.224743999999994</v>
      </c>
      <c r="K15" s="78">
        <f t="shared" si="7"/>
        <v>1.2946175870540084</v>
      </c>
      <c r="L15" s="95">
        <f t="shared" si="8"/>
        <v>12.683067157894737</v>
      </c>
      <c r="M15" s="96">
        <f t="shared" si="9"/>
        <v>0.31440502227062378</v>
      </c>
      <c r="N15" s="95">
        <f t="shared" si="10"/>
        <v>6.3415335789473684</v>
      </c>
      <c r="O15" s="96">
        <f t="shared" si="11"/>
        <v>0.15720251113531189</v>
      </c>
      <c r="P15" s="95">
        <f t="shared" si="12"/>
        <v>2.5366134315789473</v>
      </c>
      <c r="Q15" s="96">
        <f t="shared" si="13"/>
        <v>6.2881004454124756E-2</v>
      </c>
      <c r="R15" s="25">
        <f t="shared" si="14"/>
        <v>13.317382736842106</v>
      </c>
      <c r="S15" s="25">
        <f t="shared" si="15"/>
        <v>0.33012929473900793</v>
      </c>
      <c r="T15" s="95">
        <f t="shared" si="16"/>
        <v>12.048913799999999</v>
      </c>
      <c r="U15" s="96">
        <f t="shared" si="17"/>
        <v>0.29868477115709258</v>
      </c>
    </row>
    <row r="16" spans="1:21" x14ac:dyDescent="0.3">
      <c r="A16" s="18">
        <f t="shared" si="18"/>
        <v>6</v>
      </c>
      <c r="B16" s="74">
        <v>19172.88</v>
      </c>
      <c r="C16" s="75"/>
      <c r="D16" s="74">
        <f t="shared" si="0"/>
        <v>26320.529664000002</v>
      </c>
      <c r="E16" s="78">
        <f t="shared" si="1"/>
        <v>652.46888723075665</v>
      </c>
      <c r="F16" s="74">
        <f t="shared" si="2"/>
        <v>2193.3774720000001</v>
      </c>
      <c r="G16" s="78">
        <f t="shared" si="3"/>
        <v>54.372407269229726</v>
      </c>
      <c r="H16" s="74">
        <f t="shared" si="4"/>
        <v>104.450632</v>
      </c>
      <c r="I16" s="78">
        <f t="shared" si="5"/>
        <v>2.5892635331272511</v>
      </c>
      <c r="J16" s="74">
        <f t="shared" si="6"/>
        <v>52.224743999999994</v>
      </c>
      <c r="K16" s="78">
        <f t="shared" si="7"/>
        <v>1.2946175870540084</v>
      </c>
      <c r="L16" s="95">
        <f t="shared" si="8"/>
        <v>13.320106105263159</v>
      </c>
      <c r="M16" s="96">
        <f t="shared" si="9"/>
        <v>0.33019680527872303</v>
      </c>
      <c r="N16" s="95">
        <f t="shared" si="10"/>
        <v>6.6600530526315795</v>
      </c>
      <c r="O16" s="96">
        <f t="shared" si="11"/>
        <v>0.16509840263936151</v>
      </c>
      <c r="P16" s="95">
        <f t="shared" si="12"/>
        <v>2.6640212210526317</v>
      </c>
      <c r="Q16" s="96">
        <f t="shared" si="13"/>
        <v>6.6039361055744608E-2</v>
      </c>
      <c r="R16" s="25">
        <f t="shared" si="14"/>
        <v>13.954421684210526</v>
      </c>
      <c r="S16" s="25">
        <f t="shared" si="15"/>
        <v>0.34592107774710712</v>
      </c>
      <c r="T16" s="95">
        <f t="shared" si="16"/>
        <v>12.6541008</v>
      </c>
      <c r="U16" s="96">
        <f t="shared" si="17"/>
        <v>0.31368696501478688</v>
      </c>
    </row>
    <row r="17" spans="1:21" x14ac:dyDescent="0.3">
      <c r="A17" s="18">
        <f t="shared" si="18"/>
        <v>7</v>
      </c>
      <c r="B17" s="74">
        <v>19172.88</v>
      </c>
      <c r="C17" s="75"/>
      <c r="D17" s="74">
        <f t="shared" si="0"/>
        <v>26320.529664000002</v>
      </c>
      <c r="E17" s="78">
        <f t="shared" si="1"/>
        <v>652.46888723075665</v>
      </c>
      <c r="F17" s="74">
        <f t="shared" si="2"/>
        <v>2193.3774720000001</v>
      </c>
      <c r="G17" s="78">
        <f t="shared" si="3"/>
        <v>54.372407269229726</v>
      </c>
      <c r="H17" s="74">
        <f t="shared" si="4"/>
        <v>104.450632</v>
      </c>
      <c r="I17" s="78">
        <f t="shared" si="5"/>
        <v>2.5892635331272511</v>
      </c>
      <c r="J17" s="74">
        <f t="shared" si="6"/>
        <v>52.224743999999994</v>
      </c>
      <c r="K17" s="78">
        <f t="shared" si="7"/>
        <v>1.2946175870540084</v>
      </c>
      <c r="L17" s="95">
        <f t="shared" si="8"/>
        <v>13.320106105263159</v>
      </c>
      <c r="M17" s="96">
        <f t="shared" si="9"/>
        <v>0.33019680527872303</v>
      </c>
      <c r="N17" s="95">
        <f t="shared" si="10"/>
        <v>6.6600530526315795</v>
      </c>
      <c r="O17" s="96">
        <f t="shared" si="11"/>
        <v>0.16509840263936151</v>
      </c>
      <c r="P17" s="95">
        <f t="shared" si="12"/>
        <v>2.6640212210526317</v>
      </c>
      <c r="Q17" s="96">
        <f t="shared" si="13"/>
        <v>6.6039361055744608E-2</v>
      </c>
      <c r="R17" s="25">
        <f t="shared" si="14"/>
        <v>13.954421684210526</v>
      </c>
      <c r="S17" s="25">
        <f t="shared" si="15"/>
        <v>0.34592107774710712</v>
      </c>
      <c r="T17" s="95">
        <f t="shared" si="16"/>
        <v>12.6541008</v>
      </c>
      <c r="U17" s="96">
        <f t="shared" si="17"/>
        <v>0.31368696501478688</v>
      </c>
    </row>
    <row r="18" spans="1:21" x14ac:dyDescent="0.3">
      <c r="A18" s="18">
        <f t="shared" si="18"/>
        <v>8</v>
      </c>
      <c r="B18" s="74">
        <v>20089.87</v>
      </c>
      <c r="C18" s="75"/>
      <c r="D18" s="74">
        <f t="shared" si="0"/>
        <v>27579.373535999999</v>
      </c>
      <c r="E18" s="78">
        <f t="shared" si="1"/>
        <v>683.67481168768393</v>
      </c>
      <c r="F18" s="74">
        <f t="shared" si="2"/>
        <v>2298.2811280000001</v>
      </c>
      <c r="G18" s="78">
        <f t="shared" si="3"/>
        <v>56.972900973973658</v>
      </c>
      <c r="H18" s="74">
        <f t="shared" si="4"/>
        <v>90.530440000000013</v>
      </c>
      <c r="I18" s="78">
        <f t="shared" si="5"/>
        <v>2.2441909870872268</v>
      </c>
      <c r="J18" s="74">
        <f t="shared" si="6"/>
        <v>38.306840000000015</v>
      </c>
      <c r="K18" s="78">
        <f t="shared" si="7"/>
        <v>0.94960175905245214</v>
      </c>
      <c r="L18" s="95">
        <f t="shared" si="8"/>
        <v>13.957172842105262</v>
      </c>
      <c r="M18" s="96">
        <f t="shared" si="9"/>
        <v>0.34598927716988048</v>
      </c>
      <c r="N18" s="95">
        <f t="shared" si="10"/>
        <v>6.9785864210526309</v>
      </c>
      <c r="O18" s="96">
        <f t="shared" si="11"/>
        <v>0.17299463858494024</v>
      </c>
      <c r="P18" s="95">
        <f t="shared" si="12"/>
        <v>2.7914345684210522</v>
      </c>
      <c r="Q18" s="96">
        <f t="shared" si="13"/>
        <v>6.9197855433976094E-2</v>
      </c>
      <c r="R18" s="25">
        <f t="shared" si="14"/>
        <v>14.506952842105264</v>
      </c>
      <c r="S18" s="25">
        <f t="shared" si="15"/>
        <v>0.35961796737486368</v>
      </c>
      <c r="T18" s="95">
        <f t="shared" si="16"/>
        <v>13.2593142</v>
      </c>
      <c r="U18" s="96">
        <f t="shared" si="17"/>
        <v>0.32868981331138653</v>
      </c>
    </row>
    <row r="19" spans="1:21" x14ac:dyDescent="0.3">
      <c r="A19" s="18">
        <f t="shared" si="18"/>
        <v>9</v>
      </c>
      <c r="B19" s="74">
        <v>20089.87</v>
      </c>
      <c r="C19" s="75"/>
      <c r="D19" s="74">
        <f t="shared" si="0"/>
        <v>27579.373535999999</v>
      </c>
      <c r="E19" s="78">
        <f t="shared" si="1"/>
        <v>683.67481168768393</v>
      </c>
      <c r="F19" s="74">
        <f t="shared" si="2"/>
        <v>2298.2811280000001</v>
      </c>
      <c r="G19" s="78">
        <f t="shared" si="3"/>
        <v>56.972900973973658</v>
      </c>
      <c r="H19" s="74">
        <f t="shared" si="4"/>
        <v>90.530440000000013</v>
      </c>
      <c r="I19" s="78">
        <f t="shared" si="5"/>
        <v>2.2441909870872268</v>
      </c>
      <c r="J19" s="74">
        <f t="shared" si="6"/>
        <v>38.306840000000015</v>
      </c>
      <c r="K19" s="78">
        <f t="shared" si="7"/>
        <v>0.94960175905245214</v>
      </c>
      <c r="L19" s="95">
        <f t="shared" si="8"/>
        <v>13.957172842105262</v>
      </c>
      <c r="M19" s="96">
        <f t="shared" si="9"/>
        <v>0.34598927716988048</v>
      </c>
      <c r="N19" s="95">
        <f t="shared" si="10"/>
        <v>6.9785864210526309</v>
      </c>
      <c r="O19" s="96">
        <f t="shared" si="11"/>
        <v>0.17299463858494024</v>
      </c>
      <c r="P19" s="95">
        <f t="shared" si="12"/>
        <v>2.7914345684210522</v>
      </c>
      <c r="Q19" s="96">
        <f t="shared" si="13"/>
        <v>6.9197855433976094E-2</v>
      </c>
      <c r="R19" s="25">
        <f t="shared" si="14"/>
        <v>14.506952842105264</v>
      </c>
      <c r="S19" s="25">
        <f t="shared" si="15"/>
        <v>0.35961796737486368</v>
      </c>
      <c r="T19" s="95">
        <f t="shared" si="16"/>
        <v>13.2593142</v>
      </c>
      <c r="U19" s="96">
        <f t="shared" si="17"/>
        <v>0.32868981331138653</v>
      </c>
    </row>
    <row r="20" spans="1:21" x14ac:dyDescent="0.3">
      <c r="A20" s="18">
        <f t="shared" si="18"/>
        <v>10</v>
      </c>
      <c r="B20" s="74">
        <v>21006.86</v>
      </c>
      <c r="C20" s="75"/>
      <c r="D20" s="74">
        <f t="shared" si="0"/>
        <v>28838.217408</v>
      </c>
      <c r="E20" s="78">
        <f t="shared" si="1"/>
        <v>714.88073614461121</v>
      </c>
      <c r="F20" s="74">
        <f t="shared" si="2"/>
        <v>2403.184784</v>
      </c>
      <c r="G20" s="78">
        <f t="shared" si="3"/>
        <v>59.573394678717598</v>
      </c>
      <c r="H20" s="74">
        <f t="shared" si="4"/>
        <v>52.224743999999994</v>
      </c>
      <c r="I20" s="78">
        <f t="shared" si="5"/>
        <v>1.2946175870540084</v>
      </c>
      <c r="J20" s="74">
        <f t="shared" si="6"/>
        <v>26.112943999999999</v>
      </c>
      <c r="K20" s="78">
        <f t="shared" si="7"/>
        <v>0.64732297303662123</v>
      </c>
      <c r="L20" s="95">
        <f t="shared" si="8"/>
        <v>14.594239578947368</v>
      </c>
      <c r="M20" s="96">
        <f t="shared" si="9"/>
        <v>0.36178174906103805</v>
      </c>
      <c r="N20" s="95">
        <f t="shared" si="10"/>
        <v>7.2971197894736841</v>
      </c>
      <c r="O20" s="96">
        <f t="shared" si="11"/>
        <v>0.18089087453051902</v>
      </c>
      <c r="P20" s="95">
        <f t="shared" si="12"/>
        <v>2.9188479157894736</v>
      </c>
      <c r="Q20" s="96">
        <f t="shared" si="13"/>
        <v>7.2356349812207607E-2</v>
      </c>
      <c r="R20" s="25">
        <f t="shared" si="14"/>
        <v>14.911393894736843</v>
      </c>
      <c r="S20" s="25">
        <f t="shared" si="15"/>
        <v>0.36964379918484785</v>
      </c>
      <c r="T20" s="95">
        <f t="shared" si="16"/>
        <v>13.864527600000001</v>
      </c>
      <c r="U20" s="96">
        <f t="shared" si="17"/>
        <v>0.34369266160798617</v>
      </c>
    </row>
    <row r="21" spans="1:21" x14ac:dyDescent="0.3">
      <c r="A21" s="18">
        <f t="shared" si="18"/>
        <v>11</v>
      </c>
      <c r="B21" s="74">
        <v>21006.86</v>
      </c>
      <c r="C21" s="75"/>
      <c r="D21" s="74">
        <f t="shared" si="0"/>
        <v>28838.217408</v>
      </c>
      <c r="E21" s="78">
        <f t="shared" si="1"/>
        <v>714.88073614461121</v>
      </c>
      <c r="F21" s="74">
        <f t="shared" si="2"/>
        <v>2403.184784</v>
      </c>
      <c r="G21" s="78">
        <f t="shared" si="3"/>
        <v>59.573394678717598</v>
      </c>
      <c r="H21" s="74">
        <f t="shared" si="4"/>
        <v>52.224743999999994</v>
      </c>
      <c r="I21" s="78">
        <f t="shared" si="5"/>
        <v>1.2946175870540084</v>
      </c>
      <c r="J21" s="74">
        <f t="shared" si="6"/>
        <v>26.112943999999999</v>
      </c>
      <c r="K21" s="78">
        <f t="shared" si="7"/>
        <v>0.64732297303662123</v>
      </c>
      <c r="L21" s="95">
        <f t="shared" si="8"/>
        <v>14.594239578947368</v>
      </c>
      <c r="M21" s="96">
        <f t="shared" si="9"/>
        <v>0.36178174906103805</v>
      </c>
      <c r="N21" s="95">
        <f t="shared" si="10"/>
        <v>7.2971197894736841</v>
      </c>
      <c r="O21" s="96">
        <f t="shared" si="11"/>
        <v>0.18089087453051902</v>
      </c>
      <c r="P21" s="95">
        <f t="shared" si="12"/>
        <v>2.9188479157894736</v>
      </c>
      <c r="Q21" s="96">
        <f t="shared" si="13"/>
        <v>7.2356349812207607E-2</v>
      </c>
      <c r="R21" s="25">
        <f t="shared" si="14"/>
        <v>14.911393894736843</v>
      </c>
      <c r="S21" s="25">
        <f t="shared" si="15"/>
        <v>0.36964379918484785</v>
      </c>
      <c r="T21" s="95">
        <f t="shared" si="16"/>
        <v>13.864527600000001</v>
      </c>
      <c r="U21" s="96">
        <f t="shared" si="17"/>
        <v>0.34369266160798617</v>
      </c>
    </row>
    <row r="22" spans="1:21" x14ac:dyDescent="0.3">
      <c r="A22" s="18">
        <f t="shared" si="18"/>
        <v>12</v>
      </c>
      <c r="B22" s="74">
        <v>21923.82</v>
      </c>
      <c r="C22" s="75"/>
      <c r="D22" s="74">
        <f t="shared" si="0"/>
        <v>30097.020096</v>
      </c>
      <c r="E22" s="78">
        <f t="shared" si="1"/>
        <v>746.08563967684597</v>
      </c>
      <c r="F22" s="74">
        <f t="shared" si="2"/>
        <v>2508.085008</v>
      </c>
      <c r="G22" s="78">
        <f t="shared" si="3"/>
        <v>62.173803306403833</v>
      </c>
      <c r="H22" s="74">
        <f t="shared" si="4"/>
        <v>52.224743999999994</v>
      </c>
      <c r="I22" s="78">
        <f t="shared" si="5"/>
        <v>1.2946175870540084</v>
      </c>
      <c r="J22" s="74">
        <f t="shared" si="6"/>
        <v>26.112943999999999</v>
      </c>
      <c r="K22" s="78">
        <f t="shared" si="7"/>
        <v>0.64732297303662123</v>
      </c>
      <c r="L22" s="95">
        <f t="shared" si="8"/>
        <v>15.23128547368421</v>
      </c>
      <c r="M22" s="96">
        <f t="shared" si="9"/>
        <v>0.37757370428990178</v>
      </c>
      <c r="N22" s="95">
        <f t="shared" si="10"/>
        <v>7.6156427368421049</v>
      </c>
      <c r="O22" s="96">
        <f t="shared" si="11"/>
        <v>0.18878685214495089</v>
      </c>
      <c r="P22" s="95">
        <f t="shared" si="12"/>
        <v>3.0462570947368421</v>
      </c>
      <c r="Q22" s="96">
        <f t="shared" si="13"/>
        <v>7.5514740857980364E-2</v>
      </c>
      <c r="R22" s="25">
        <f t="shared" si="14"/>
        <v>15.548439789473685</v>
      </c>
      <c r="S22" s="25">
        <f t="shared" si="15"/>
        <v>0.38543575441371158</v>
      </c>
      <c r="T22" s="95">
        <f t="shared" si="16"/>
        <v>14.4697212</v>
      </c>
      <c r="U22" s="96">
        <f t="shared" si="17"/>
        <v>0.35869501907540674</v>
      </c>
    </row>
    <row r="23" spans="1:21" x14ac:dyDescent="0.3">
      <c r="A23" s="18">
        <f t="shared" si="18"/>
        <v>13</v>
      </c>
      <c r="B23" s="74">
        <v>21923.82</v>
      </c>
      <c r="C23" s="75"/>
      <c r="D23" s="74">
        <f t="shared" si="0"/>
        <v>30097.020096</v>
      </c>
      <c r="E23" s="78">
        <f t="shared" si="1"/>
        <v>746.08563967684597</v>
      </c>
      <c r="F23" s="74">
        <f t="shared" si="2"/>
        <v>2508.085008</v>
      </c>
      <c r="G23" s="78">
        <f t="shared" si="3"/>
        <v>62.173803306403833</v>
      </c>
      <c r="H23" s="74">
        <f t="shared" si="4"/>
        <v>52.224743999999994</v>
      </c>
      <c r="I23" s="78">
        <f t="shared" si="5"/>
        <v>1.2946175870540084</v>
      </c>
      <c r="J23" s="74">
        <f t="shared" si="6"/>
        <v>26.112943999999999</v>
      </c>
      <c r="K23" s="78">
        <f t="shared" si="7"/>
        <v>0.64732297303662123</v>
      </c>
      <c r="L23" s="95">
        <f t="shared" si="8"/>
        <v>15.23128547368421</v>
      </c>
      <c r="M23" s="96">
        <f t="shared" si="9"/>
        <v>0.37757370428990178</v>
      </c>
      <c r="N23" s="95">
        <f t="shared" si="10"/>
        <v>7.6156427368421049</v>
      </c>
      <c r="O23" s="96">
        <f t="shared" si="11"/>
        <v>0.18878685214495089</v>
      </c>
      <c r="P23" s="95">
        <f t="shared" si="12"/>
        <v>3.0462570947368421</v>
      </c>
      <c r="Q23" s="96">
        <f t="shared" si="13"/>
        <v>7.5514740857980364E-2</v>
      </c>
      <c r="R23" s="25">
        <f t="shared" si="14"/>
        <v>15.548439789473685</v>
      </c>
      <c r="S23" s="25">
        <f t="shared" si="15"/>
        <v>0.38543575441371158</v>
      </c>
      <c r="T23" s="95">
        <f t="shared" si="16"/>
        <v>14.4697212</v>
      </c>
      <c r="U23" s="96">
        <f t="shared" si="17"/>
        <v>0.35869501907540674</v>
      </c>
    </row>
    <row r="24" spans="1:21" x14ac:dyDescent="0.3">
      <c r="A24" s="18">
        <f t="shared" si="18"/>
        <v>14</v>
      </c>
      <c r="B24" s="74">
        <v>22840.81</v>
      </c>
      <c r="C24" s="75"/>
      <c r="D24" s="74">
        <f t="shared" si="0"/>
        <v>31355.863968000001</v>
      </c>
      <c r="E24" s="78">
        <f t="shared" si="1"/>
        <v>777.29156413377325</v>
      </c>
      <c r="F24" s="74">
        <f t="shared" si="2"/>
        <v>2612.988664</v>
      </c>
      <c r="G24" s="78">
        <f t="shared" si="3"/>
        <v>64.774297011147766</v>
      </c>
      <c r="H24" s="74">
        <f t="shared" si="4"/>
        <v>31.49660799999997</v>
      </c>
      <c r="I24" s="78">
        <f t="shared" si="5"/>
        <v>0.78078051755210032</v>
      </c>
      <c r="J24" s="74">
        <f t="shared" si="6"/>
        <v>5.3848079999999667</v>
      </c>
      <c r="K24" s="78">
        <f t="shared" si="7"/>
        <v>0.13348590353471296</v>
      </c>
      <c r="L24" s="95">
        <f t="shared" si="8"/>
        <v>15.868352210526316</v>
      </c>
      <c r="M24" s="96">
        <f t="shared" si="9"/>
        <v>0.39336617618105935</v>
      </c>
      <c r="N24" s="95">
        <f t="shared" si="10"/>
        <v>7.9341761052631581</v>
      </c>
      <c r="O24" s="96">
        <f t="shared" si="11"/>
        <v>0.19668308809052967</v>
      </c>
      <c r="P24" s="95">
        <f t="shared" si="12"/>
        <v>3.1736704421052631</v>
      </c>
      <c r="Q24" s="96">
        <f t="shared" si="13"/>
        <v>7.8673235236211864E-2</v>
      </c>
      <c r="R24" s="25">
        <f t="shared" si="14"/>
        <v>16.059627157894738</v>
      </c>
      <c r="S24" s="25">
        <f t="shared" si="15"/>
        <v>0.39810775827145672</v>
      </c>
      <c r="T24" s="95">
        <f t="shared" si="16"/>
        <v>15.074934600000001</v>
      </c>
      <c r="U24" s="96">
        <f t="shared" si="17"/>
        <v>0.37369786737200639</v>
      </c>
    </row>
    <row r="25" spans="1:21" x14ac:dyDescent="0.3">
      <c r="A25" s="18">
        <f t="shared" si="18"/>
        <v>15</v>
      </c>
      <c r="B25" s="74">
        <v>22840.81</v>
      </c>
      <c r="C25" s="75"/>
      <c r="D25" s="74">
        <f t="shared" si="0"/>
        <v>31355.863968000001</v>
      </c>
      <c r="E25" s="78">
        <f t="shared" si="1"/>
        <v>777.29156413377325</v>
      </c>
      <c r="F25" s="74">
        <f t="shared" si="2"/>
        <v>2612.988664</v>
      </c>
      <c r="G25" s="78">
        <f t="shared" si="3"/>
        <v>64.774297011147766</v>
      </c>
      <c r="H25" s="74">
        <f t="shared" si="4"/>
        <v>31.49660799999997</v>
      </c>
      <c r="I25" s="78">
        <f t="shared" si="5"/>
        <v>0.78078051755210032</v>
      </c>
      <c r="J25" s="74">
        <f t="shared" si="6"/>
        <v>5.3848079999999667</v>
      </c>
      <c r="K25" s="78">
        <f t="shared" si="7"/>
        <v>0.13348590353471296</v>
      </c>
      <c r="L25" s="95">
        <f t="shared" si="8"/>
        <v>15.868352210526316</v>
      </c>
      <c r="M25" s="96">
        <f t="shared" si="9"/>
        <v>0.39336617618105935</v>
      </c>
      <c r="N25" s="95">
        <f t="shared" si="10"/>
        <v>7.9341761052631581</v>
      </c>
      <c r="O25" s="96">
        <f t="shared" si="11"/>
        <v>0.19668308809052967</v>
      </c>
      <c r="P25" s="95">
        <f t="shared" si="12"/>
        <v>3.1736704421052631</v>
      </c>
      <c r="Q25" s="96">
        <f t="shared" si="13"/>
        <v>7.8673235236211864E-2</v>
      </c>
      <c r="R25" s="25">
        <f t="shared" si="14"/>
        <v>16.059627157894738</v>
      </c>
      <c r="S25" s="25">
        <f t="shared" si="15"/>
        <v>0.39810775827145672</v>
      </c>
      <c r="T25" s="95">
        <f t="shared" si="16"/>
        <v>15.074934600000001</v>
      </c>
      <c r="U25" s="96">
        <f t="shared" si="17"/>
        <v>0.37369786737200639</v>
      </c>
    </row>
    <row r="26" spans="1:21" x14ac:dyDescent="0.3">
      <c r="A26" s="18">
        <f t="shared" si="18"/>
        <v>16</v>
      </c>
      <c r="B26" s="74">
        <v>23757.8</v>
      </c>
      <c r="C26" s="75"/>
      <c r="D26" s="74">
        <f t="shared" si="0"/>
        <v>32614.707839999999</v>
      </c>
      <c r="E26" s="78">
        <f t="shared" si="1"/>
        <v>808.49748859070053</v>
      </c>
      <c r="F26" s="74">
        <f t="shared" si="2"/>
        <v>2717.8923199999999</v>
      </c>
      <c r="G26" s="78">
        <f t="shared" si="3"/>
        <v>67.374790715891706</v>
      </c>
      <c r="H26" s="74">
        <f t="shared" si="4"/>
        <v>0</v>
      </c>
      <c r="I26" s="78">
        <f t="shared" si="5"/>
        <v>0</v>
      </c>
      <c r="J26" s="74">
        <f t="shared" si="6"/>
        <v>0</v>
      </c>
      <c r="K26" s="78">
        <f t="shared" si="7"/>
        <v>0</v>
      </c>
      <c r="L26" s="95">
        <f t="shared" si="8"/>
        <v>16.505418947368419</v>
      </c>
      <c r="M26" s="96">
        <f t="shared" si="9"/>
        <v>0.4091586480722168</v>
      </c>
      <c r="N26" s="95">
        <f t="shared" si="10"/>
        <v>8.2527094736842095</v>
      </c>
      <c r="O26" s="96">
        <f t="shared" si="11"/>
        <v>0.2045793240361084</v>
      </c>
      <c r="P26" s="95">
        <f t="shared" si="12"/>
        <v>3.301083789473684</v>
      </c>
      <c r="Q26" s="96">
        <f t="shared" si="13"/>
        <v>8.1831729614443363E-2</v>
      </c>
      <c r="R26" s="25">
        <f t="shared" si="14"/>
        <v>16.505418947368423</v>
      </c>
      <c r="S26" s="25">
        <f t="shared" si="15"/>
        <v>0.40915864807221691</v>
      </c>
      <c r="T26" s="95">
        <f t="shared" si="16"/>
        <v>15.680147999999999</v>
      </c>
      <c r="U26" s="96">
        <f t="shared" si="17"/>
        <v>0.38870071566860598</v>
      </c>
    </row>
    <row r="27" spans="1:21" x14ac:dyDescent="0.3">
      <c r="A27" s="18">
        <f t="shared" si="18"/>
        <v>17</v>
      </c>
      <c r="B27" s="74">
        <v>23757.8</v>
      </c>
      <c r="C27" s="75"/>
      <c r="D27" s="74">
        <f t="shared" si="0"/>
        <v>32614.707839999999</v>
      </c>
      <c r="E27" s="78">
        <f t="shared" si="1"/>
        <v>808.49748859070053</v>
      </c>
      <c r="F27" s="74">
        <f t="shared" si="2"/>
        <v>2717.8923199999999</v>
      </c>
      <c r="G27" s="78">
        <f t="shared" si="3"/>
        <v>67.374790715891706</v>
      </c>
      <c r="H27" s="74">
        <f t="shared" si="4"/>
        <v>0</v>
      </c>
      <c r="I27" s="78">
        <f t="shared" si="5"/>
        <v>0</v>
      </c>
      <c r="J27" s="74">
        <f t="shared" si="6"/>
        <v>0</v>
      </c>
      <c r="K27" s="78">
        <f t="shared" si="7"/>
        <v>0</v>
      </c>
      <c r="L27" s="95">
        <f t="shared" si="8"/>
        <v>16.505418947368419</v>
      </c>
      <c r="M27" s="96">
        <f t="shared" si="9"/>
        <v>0.4091586480722168</v>
      </c>
      <c r="N27" s="95">
        <f t="shared" si="10"/>
        <v>8.2527094736842095</v>
      </c>
      <c r="O27" s="96">
        <f t="shared" si="11"/>
        <v>0.2045793240361084</v>
      </c>
      <c r="P27" s="95">
        <f t="shared" si="12"/>
        <v>3.301083789473684</v>
      </c>
      <c r="Q27" s="96">
        <f t="shared" si="13"/>
        <v>8.1831729614443363E-2</v>
      </c>
      <c r="R27" s="25">
        <f t="shared" si="14"/>
        <v>16.505418947368423</v>
      </c>
      <c r="S27" s="25">
        <f t="shared" si="15"/>
        <v>0.40915864807221691</v>
      </c>
      <c r="T27" s="95">
        <f t="shared" si="16"/>
        <v>15.680147999999999</v>
      </c>
      <c r="U27" s="96">
        <f t="shared" si="17"/>
        <v>0.38870071566860598</v>
      </c>
    </row>
    <row r="28" spans="1:21" x14ac:dyDescent="0.3">
      <c r="A28" s="18">
        <f t="shared" si="18"/>
        <v>18</v>
      </c>
      <c r="B28" s="74">
        <v>24674.75</v>
      </c>
      <c r="C28" s="75"/>
      <c r="D28" s="74">
        <f t="shared" si="0"/>
        <v>33873.496800000001</v>
      </c>
      <c r="E28" s="78">
        <f t="shared" si="1"/>
        <v>839.70205181470453</v>
      </c>
      <c r="F28" s="74">
        <f t="shared" si="2"/>
        <v>2822.7913999999996</v>
      </c>
      <c r="G28" s="78">
        <f t="shared" si="3"/>
        <v>69.975170984558702</v>
      </c>
      <c r="H28" s="74">
        <f t="shared" si="4"/>
        <v>0</v>
      </c>
      <c r="I28" s="78">
        <f t="shared" si="5"/>
        <v>0</v>
      </c>
      <c r="J28" s="74">
        <f t="shared" si="6"/>
        <v>0</v>
      </c>
      <c r="K28" s="78">
        <f t="shared" si="7"/>
        <v>0</v>
      </c>
      <c r="L28" s="95">
        <f t="shared" si="8"/>
        <v>17.142457894736843</v>
      </c>
      <c r="M28" s="96">
        <f t="shared" si="9"/>
        <v>0.4249504310803161</v>
      </c>
      <c r="N28" s="95">
        <f t="shared" si="10"/>
        <v>8.5712289473684216</v>
      </c>
      <c r="O28" s="96">
        <f t="shared" si="11"/>
        <v>0.21247521554015805</v>
      </c>
      <c r="P28" s="95">
        <f t="shared" si="12"/>
        <v>3.4284915789473684</v>
      </c>
      <c r="Q28" s="96">
        <f t="shared" si="13"/>
        <v>8.4990086216063215E-2</v>
      </c>
      <c r="R28" s="25">
        <f t="shared" si="14"/>
        <v>17.14245789473684</v>
      </c>
      <c r="S28" s="25">
        <f t="shared" si="15"/>
        <v>0.42495043108031599</v>
      </c>
      <c r="T28" s="95">
        <f t="shared" si="16"/>
        <v>16.285335</v>
      </c>
      <c r="U28" s="96">
        <f t="shared" si="17"/>
        <v>0.40370290952630028</v>
      </c>
    </row>
    <row r="29" spans="1:21" x14ac:dyDescent="0.3">
      <c r="A29" s="18">
        <f t="shared" si="18"/>
        <v>19</v>
      </c>
      <c r="B29" s="74">
        <v>24674.75</v>
      </c>
      <c r="C29" s="75"/>
      <c r="D29" s="74">
        <f t="shared" si="0"/>
        <v>33873.496800000001</v>
      </c>
      <c r="E29" s="78">
        <f t="shared" si="1"/>
        <v>839.70205181470453</v>
      </c>
      <c r="F29" s="74">
        <f t="shared" si="2"/>
        <v>2822.7913999999996</v>
      </c>
      <c r="G29" s="78">
        <f t="shared" si="3"/>
        <v>69.975170984558702</v>
      </c>
      <c r="H29" s="74">
        <f t="shared" si="4"/>
        <v>0</v>
      </c>
      <c r="I29" s="78">
        <f t="shared" si="5"/>
        <v>0</v>
      </c>
      <c r="J29" s="74">
        <f t="shared" si="6"/>
        <v>0</v>
      </c>
      <c r="K29" s="78">
        <f t="shared" si="7"/>
        <v>0</v>
      </c>
      <c r="L29" s="95">
        <f t="shared" si="8"/>
        <v>17.142457894736843</v>
      </c>
      <c r="M29" s="96">
        <f t="shared" si="9"/>
        <v>0.4249504310803161</v>
      </c>
      <c r="N29" s="95">
        <f t="shared" si="10"/>
        <v>8.5712289473684216</v>
      </c>
      <c r="O29" s="96">
        <f t="shared" si="11"/>
        <v>0.21247521554015805</v>
      </c>
      <c r="P29" s="95">
        <f t="shared" si="12"/>
        <v>3.4284915789473684</v>
      </c>
      <c r="Q29" s="96">
        <f t="shared" si="13"/>
        <v>8.4990086216063215E-2</v>
      </c>
      <c r="R29" s="25">
        <f t="shared" si="14"/>
        <v>17.14245789473684</v>
      </c>
      <c r="S29" s="25">
        <f t="shared" si="15"/>
        <v>0.42495043108031599</v>
      </c>
      <c r="T29" s="95">
        <f t="shared" si="16"/>
        <v>16.285335</v>
      </c>
      <c r="U29" s="96">
        <f t="shared" si="17"/>
        <v>0.40370290952630028</v>
      </c>
    </row>
    <row r="30" spans="1:21" x14ac:dyDescent="0.3">
      <c r="A30" s="18">
        <f t="shared" si="18"/>
        <v>20</v>
      </c>
      <c r="B30" s="74">
        <v>25591.74</v>
      </c>
      <c r="C30" s="75"/>
      <c r="D30" s="74">
        <f t="shared" si="0"/>
        <v>35132.340672000006</v>
      </c>
      <c r="E30" s="78">
        <f t="shared" si="1"/>
        <v>870.90797627163192</v>
      </c>
      <c r="F30" s="74">
        <f t="shared" si="2"/>
        <v>2927.695056</v>
      </c>
      <c r="G30" s="78">
        <f t="shared" si="3"/>
        <v>72.575664689302656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17.779524631578951</v>
      </c>
      <c r="M30" s="96">
        <f t="shared" si="9"/>
        <v>0.44074290297147367</v>
      </c>
      <c r="N30" s="95">
        <f t="shared" si="10"/>
        <v>8.8897623157894756</v>
      </c>
      <c r="O30" s="96">
        <f t="shared" si="11"/>
        <v>0.22037145148573684</v>
      </c>
      <c r="P30" s="95">
        <f t="shared" si="12"/>
        <v>3.5559049263157902</v>
      </c>
      <c r="Q30" s="96">
        <f t="shared" si="13"/>
        <v>8.8148580594294743E-2</v>
      </c>
      <c r="R30" s="25">
        <f t="shared" si="14"/>
        <v>17.779524631578948</v>
      </c>
      <c r="S30" s="25">
        <f t="shared" si="15"/>
        <v>0.44074290297147362</v>
      </c>
      <c r="T30" s="95">
        <f t="shared" si="16"/>
        <v>16.890548400000004</v>
      </c>
      <c r="U30" s="96">
        <f t="shared" si="17"/>
        <v>0.41870575782289998</v>
      </c>
    </row>
    <row r="31" spans="1:21" x14ac:dyDescent="0.3">
      <c r="A31" s="18">
        <f t="shared" si="18"/>
        <v>21</v>
      </c>
      <c r="B31" s="74">
        <v>25591.74</v>
      </c>
      <c r="C31" s="75"/>
      <c r="D31" s="74">
        <f t="shared" si="0"/>
        <v>35132.340672000006</v>
      </c>
      <c r="E31" s="78">
        <f t="shared" si="1"/>
        <v>870.90797627163192</v>
      </c>
      <c r="F31" s="74">
        <f t="shared" si="2"/>
        <v>2927.695056</v>
      </c>
      <c r="G31" s="78">
        <f t="shared" si="3"/>
        <v>72.575664689302656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17.779524631578951</v>
      </c>
      <c r="M31" s="96">
        <f t="shared" si="9"/>
        <v>0.44074290297147367</v>
      </c>
      <c r="N31" s="95">
        <f t="shared" si="10"/>
        <v>8.8897623157894756</v>
      </c>
      <c r="O31" s="96">
        <f t="shared" si="11"/>
        <v>0.22037145148573684</v>
      </c>
      <c r="P31" s="95">
        <f t="shared" si="12"/>
        <v>3.5559049263157902</v>
      </c>
      <c r="Q31" s="96">
        <f t="shared" si="13"/>
        <v>8.8148580594294743E-2</v>
      </c>
      <c r="R31" s="25">
        <f t="shared" si="14"/>
        <v>17.779524631578948</v>
      </c>
      <c r="S31" s="25">
        <f t="shared" si="15"/>
        <v>0.44074290297147362</v>
      </c>
      <c r="T31" s="95">
        <f t="shared" si="16"/>
        <v>16.890548400000004</v>
      </c>
      <c r="U31" s="96">
        <f t="shared" si="17"/>
        <v>0.41870575782289998</v>
      </c>
    </row>
    <row r="32" spans="1:21" x14ac:dyDescent="0.3">
      <c r="A32" s="18">
        <f t="shared" si="18"/>
        <v>22</v>
      </c>
      <c r="B32" s="74">
        <v>26508.73</v>
      </c>
      <c r="C32" s="75"/>
      <c r="D32" s="74">
        <f t="shared" si="0"/>
        <v>36391.184544000003</v>
      </c>
      <c r="E32" s="78">
        <f t="shared" si="1"/>
        <v>902.1139007285592</v>
      </c>
      <c r="F32" s="74">
        <f t="shared" si="2"/>
        <v>3032.598712</v>
      </c>
      <c r="G32" s="78">
        <f t="shared" si="3"/>
        <v>75.176158394046595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18.416591368421056</v>
      </c>
      <c r="M32" s="96">
        <f t="shared" si="9"/>
        <v>0.45653537486263118</v>
      </c>
      <c r="N32" s="95">
        <f t="shared" si="10"/>
        <v>9.2082956842105279</v>
      </c>
      <c r="O32" s="96">
        <f t="shared" si="11"/>
        <v>0.22826768743131559</v>
      </c>
      <c r="P32" s="95">
        <f t="shared" si="12"/>
        <v>3.6833182736842112</v>
      </c>
      <c r="Q32" s="96">
        <f t="shared" si="13"/>
        <v>9.1307074972526242E-2</v>
      </c>
      <c r="R32" s="25">
        <f t="shared" si="14"/>
        <v>18.416591368421052</v>
      </c>
      <c r="S32" s="25">
        <f t="shared" si="15"/>
        <v>0.45653537486263107</v>
      </c>
      <c r="T32" s="95">
        <f t="shared" si="16"/>
        <v>17.4957618</v>
      </c>
      <c r="U32" s="96">
        <f t="shared" si="17"/>
        <v>0.43370860611949957</v>
      </c>
    </row>
    <row r="33" spans="1:21" x14ac:dyDescent="0.3">
      <c r="A33" s="18">
        <f t="shared" si="18"/>
        <v>23</v>
      </c>
      <c r="B33" s="74">
        <v>27425.69</v>
      </c>
      <c r="C33" s="75"/>
      <c r="D33" s="74">
        <f t="shared" si="0"/>
        <v>37649.987231999999</v>
      </c>
      <c r="E33" s="78">
        <f t="shared" si="1"/>
        <v>933.31880426079385</v>
      </c>
      <c r="F33" s="74">
        <f t="shared" si="2"/>
        <v>3137.4989359999995</v>
      </c>
      <c r="G33" s="78">
        <f t="shared" si="3"/>
        <v>77.776567021732816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19.053637263157896</v>
      </c>
      <c r="M33" s="96">
        <f t="shared" si="9"/>
        <v>0.47232733009149491</v>
      </c>
      <c r="N33" s="95">
        <f t="shared" si="10"/>
        <v>9.5268186315789478</v>
      </c>
      <c r="O33" s="96">
        <f t="shared" si="11"/>
        <v>0.23616366504574746</v>
      </c>
      <c r="P33" s="95">
        <f t="shared" si="12"/>
        <v>3.8107274526315793</v>
      </c>
      <c r="Q33" s="96">
        <f t="shared" si="13"/>
        <v>9.4465466018298985E-2</v>
      </c>
      <c r="R33" s="25">
        <f t="shared" si="14"/>
        <v>19.053637263157892</v>
      </c>
      <c r="S33" s="25">
        <f t="shared" si="15"/>
        <v>0.4723273300914948</v>
      </c>
      <c r="T33" s="95">
        <f t="shared" si="16"/>
        <v>18.1009554</v>
      </c>
      <c r="U33" s="96">
        <f t="shared" si="17"/>
        <v>0.44871096358692014</v>
      </c>
    </row>
    <row r="34" spans="1:21" x14ac:dyDescent="0.3">
      <c r="A34" s="18">
        <f t="shared" si="18"/>
        <v>24</v>
      </c>
      <c r="B34" s="74">
        <v>28342.68</v>
      </c>
      <c r="C34" s="75"/>
      <c r="D34" s="74">
        <f t="shared" si="0"/>
        <v>38908.831104000004</v>
      </c>
      <c r="E34" s="78">
        <f t="shared" si="1"/>
        <v>964.52472871772125</v>
      </c>
      <c r="F34" s="74">
        <f t="shared" si="2"/>
        <v>3242.4025919999999</v>
      </c>
      <c r="G34" s="78">
        <f t="shared" si="3"/>
        <v>80.377060726476756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19.690704000000004</v>
      </c>
      <c r="M34" s="96">
        <f t="shared" si="9"/>
        <v>0.48811980198265248</v>
      </c>
      <c r="N34" s="95">
        <f t="shared" si="10"/>
        <v>9.8453520000000019</v>
      </c>
      <c r="O34" s="96">
        <f t="shared" si="11"/>
        <v>0.24405990099132624</v>
      </c>
      <c r="P34" s="95">
        <f t="shared" si="12"/>
        <v>3.9381408000000007</v>
      </c>
      <c r="Q34" s="96">
        <f t="shared" si="13"/>
        <v>9.7623960396530499E-2</v>
      </c>
      <c r="R34" s="25">
        <f t="shared" si="14"/>
        <v>19.690704</v>
      </c>
      <c r="S34" s="25">
        <f t="shared" si="15"/>
        <v>0.48811980198265242</v>
      </c>
      <c r="T34" s="95">
        <f t="shared" si="16"/>
        <v>18.7061688</v>
      </c>
      <c r="U34" s="96">
        <f t="shared" si="17"/>
        <v>0.46371381188351979</v>
      </c>
    </row>
    <row r="35" spans="1:21" x14ac:dyDescent="0.3">
      <c r="A35" s="18">
        <f t="shared" si="18"/>
        <v>25</v>
      </c>
      <c r="B35" s="74">
        <v>28342.68</v>
      </c>
      <c r="C35" s="75"/>
      <c r="D35" s="74">
        <f t="shared" si="0"/>
        <v>38908.831104000004</v>
      </c>
      <c r="E35" s="78">
        <f t="shared" si="1"/>
        <v>964.52472871772125</v>
      </c>
      <c r="F35" s="74">
        <f t="shared" si="2"/>
        <v>3242.4025919999999</v>
      </c>
      <c r="G35" s="78">
        <f t="shared" si="3"/>
        <v>80.377060726476756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19.690704000000004</v>
      </c>
      <c r="M35" s="96">
        <f t="shared" si="9"/>
        <v>0.48811980198265248</v>
      </c>
      <c r="N35" s="95">
        <f t="shared" si="10"/>
        <v>9.8453520000000019</v>
      </c>
      <c r="O35" s="96">
        <f t="shared" si="11"/>
        <v>0.24405990099132624</v>
      </c>
      <c r="P35" s="95">
        <f t="shared" si="12"/>
        <v>3.9381408000000007</v>
      </c>
      <c r="Q35" s="96">
        <f t="shared" si="13"/>
        <v>9.7623960396530499E-2</v>
      </c>
      <c r="R35" s="25">
        <f t="shared" si="14"/>
        <v>19.690704</v>
      </c>
      <c r="S35" s="25">
        <f t="shared" si="15"/>
        <v>0.48811980198265242</v>
      </c>
      <c r="T35" s="95">
        <f t="shared" si="16"/>
        <v>18.7061688</v>
      </c>
      <c r="U35" s="96">
        <f t="shared" si="17"/>
        <v>0.46371381188351979</v>
      </c>
    </row>
    <row r="36" spans="1:21" x14ac:dyDescent="0.3">
      <c r="A36" s="18">
        <f t="shared" si="18"/>
        <v>26</v>
      </c>
      <c r="B36" s="74">
        <v>28342.68</v>
      </c>
      <c r="C36" s="75"/>
      <c r="D36" s="74">
        <f t="shared" si="0"/>
        <v>38908.831104000004</v>
      </c>
      <c r="E36" s="78">
        <f t="shared" si="1"/>
        <v>964.52472871772125</v>
      </c>
      <c r="F36" s="74">
        <f t="shared" si="2"/>
        <v>3242.4025919999999</v>
      </c>
      <c r="G36" s="78">
        <f t="shared" si="3"/>
        <v>80.377060726476756</v>
      </c>
      <c r="H36" s="74">
        <f t="shared" si="4"/>
        <v>0</v>
      </c>
      <c r="I36" s="78">
        <f t="shared" si="5"/>
        <v>0</v>
      </c>
      <c r="J36" s="74">
        <f t="shared" si="6"/>
        <v>0</v>
      </c>
      <c r="K36" s="78">
        <f t="shared" si="7"/>
        <v>0</v>
      </c>
      <c r="L36" s="95">
        <f t="shared" si="8"/>
        <v>19.690704000000004</v>
      </c>
      <c r="M36" s="96">
        <f t="shared" si="9"/>
        <v>0.48811980198265248</v>
      </c>
      <c r="N36" s="95">
        <f t="shared" si="10"/>
        <v>9.8453520000000019</v>
      </c>
      <c r="O36" s="96">
        <f t="shared" si="11"/>
        <v>0.24405990099132624</v>
      </c>
      <c r="P36" s="95">
        <f t="shared" si="12"/>
        <v>3.9381408000000007</v>
      </c>
      <c r="Q36" s="96">
        <f t="shared" si="13"/>
        <v>9.7623960396530499E-2</v>
      </c>
      <c r="R36" s="25">
        <f t="shared" si="14"/>
        <v>19.690704</v>
      </c>
      <c r="S36" s="25">
        <f t="shared" si="15"/>
        <v>0.48811980198265242</v>
      </c>
      <c r="T36" s="95">
        <f t="shared" si="16"/>
        <v>18.7061688</v>
      </c>
      <c r="U36" s="96">
        <f t="shared" si="17"/>
        <v>0.46371381188351979</v>
      </c>
    </row>
    <row r="37" spans="1:21" x14ac:dyDescent="0.3">
      <c r="A37" s="18">
        <f t="shared" si="18"/>
        <v>27</v>
      </c>
      <c r="B37" s="74">
        <v>28342.68</v>
      </c>
      <c r="C37" s="75"/>
      <c r="D37" s="74">
        <f t="shared" si="0"/>
        <v>38908.831104000004</v>
      </c>
      <c r="E37" s="78">
        <f t="shared" si="1"/>
        <v>964.52472871772125</v>
      </c>
      <c r="F37" s="74">
        <f t="shared" si="2"/>
        <v>3242.4025919999999</v>
      </c>
      <c r="G37" s="78">
        <f t="shared" si="3"/>
        <v>80.377060726476756</v>
      </c>
      <c r="H37" s="74">
        <f t="shared" si="4"/>
        <v>0</v>
      </c>
      <c r="I37" s="78">
        <f t="shared" si="5"/>
        <v>0</v>
      </c>
      <c r="J37" s="74">
        <f t="shared" si="6"/>
        <v>0</v>
      </c>
      <c r="K37" s="78">
        <f t="shared" si="7"/>
        <v>0</v>
      </c>
      <c r="L37" s="95">
        <f t="shared" si="8"/>
        <v>19.690704000000004</v>
      </c>
      <c r="M37" s="96">
        <f t="shared" si="9"/>
        <v>0.48811980198265248</v>
      </c>
      <c r="N37" s="95">
        <f t="shared" si="10"/>
        <v>9.8453520000000019</v>
      </c>
      <c r="O37" s="96">
        <f t="shared" si="11"/>
        <v>0.24405990099132624</v>
      </c>
      <c r="P37" s="95">
        <f t="shared" si="12"/>
        <v>3.9381408000000007</v>
      </c>
      <c r="Q37" s="96">
        <f t="shared" si="13"/>
        <v>9.7623960396530499E-2</v>
      </c>
      <c r="R37" s="25">
        <f t="shared" si="14"/>
        <v>19.690704</v>
      </c>
      <c r="S37" s="25">
        <f t="shared" si="15"/>
        <v>0.48811980198265242</v>
      </c>
      <c r="T37" s="95">
        <f t="shared" si="16"/>
        <v>18.7061688</v>
      </c>
      <c r="U37" s="96">
        <f t="shared" si="17"/>
        <v>0.46371381188351979</v>
      </c>
    </row>
    <row r="38" spans="1:21" x14ac:dyDescent="0.3">
      <c r="A38" s="26"/>
      <c r="B38" s="76"/>
      <c r="C38" s="77"/>
      <c r="D38" s="76"/>
      <c r="E38" s="77"/>
      <c r="F38" s="76"/>
      <c r="G38" s="77"/>
      <c r="H38" s="76"/>
      <c r="I38" s="77"/>
      <c r="J38" s="76"/>
      <c r="K38" s="77"/>
      <c r="L38" s="76"/>
      <c r="M38" s="77"/>
      <c r="N38" s="76"/>
      <c r="O38" s="77"/>
      <c r="P38" s="76"/>
      <c r="Q38" s="77"/>
      <c r="R38" s="26"/>
      <c r="S38" s="26"/>
      <c r="T38" s="76"/>
      <c r="U38" s="77"/>
    </row>
  </sheetData>
  <dataConsolidate/>
  <mergeCells count="287">
    <mergeCell ref="L12:M12"/>
    <mergeCell ref="B20:C20"/>
    <mergeCell ref="B21:C21"/>
    <mergeCell ref="L6:Q6"/>
    <mergeCell ref="B6:E6"/>
    <mergeCell ref="B8:C8"/>
    <mergeCell ref="P8:Q8"/>
    <mergeCell ref="F7:G7"/>
    <mergeCell ref="H7:I7"/>
    <mergeCell ref="B10:C10"/>
    <mergeCell ref="H6:I6"/>
    <mergeCell ref="J6:K6"/>
    <mergeCell ref="J7:K7"/>
    <mergeCell ref="L7:Q7"/>
    <mergeCell ref="D9:E9"/>
    <mergeCell ref="B7:C7"/>
    <mergeCell ref="D7:E7"/>
    <mergeCell ref="D8:E8"/>
    <mergeCell ref="B9:C9"/>
    <mergeCell ref="H8:I8"/>
    <mergeCell ref="J8:K8"/>
    <mergeCell ref="F10:G10"/>
    <mergeCell ref="J9:K9"/>
    <mergeCell ref="L14:M14"/>
    <mergeCell ref="B34:C34"/>
    <mergeCell ref="L11:M11"/>
    <mergeCell ref="B18:C18"/>
    <mergeCell ref="B35:C35"/>
    <mergeCell ref="B36:C36"/>
    <mergeCell ref="B19:C19"/>
    <mergeCell ref="B14:C14"/>
    <mergeCell ref="B15:C15"/>
    <mergeCell ref="B16:C16"/>
    <mergeCell ref="B17:C17"/>
    <mergeCell ref="B26:C26"/>
    <mergeCell ref="B11:C11"/>
    <mergeCell ref="B12:C12"/>
    <mergeCell ref="B13:C13"/>
    <mergeCell ref="F11:G11"/>
    <mergeCell ref="F12:G12"/>
    <mergeCell ref="F25:G25"/>
    <mergeCell ref="F26:G26"/>
    <mergeCell ref="F27:G27"/>
    <mergeCell ref="F28:G28"/>
    <mergeCell ref="F21:G21"/>
    <mergeCell ref="F22:G22"/>
    <mergeCell ref="F23:G23"/>
    <mergeCell ref="F24:G24"/>
    <mergeCell ref="B31:C31"/>
    <mergeCell ref="B32:C32"/>
    <mergeCell ref="B33:C33"/>
    <mergeCell ref="D15:E15"/>
    <mergeCell ref="D16:E16"/>
    <mergeCell ref="D17:E17"/>
    <mergeCell ref="D18:E18"/>
    <mergeCell ref="B28:C28"/>
    <mergeCell ref="B29:C29"/>
    <mergeCell ref="B22:C22"/>
    <mergeCell ref="B23:C23"/>
    <mergeCell ref="B24:C24"/>
    <mergeCell ref="B25:C25"/>
    <mergeCell ref="D19:E19"/>
    <mergeCell ref="D20:E20"/>
    <mergeCell ref="D21:E21"/>
    <mergeCell ref="D22:E22"/>
    <mergeCell ref="B27:C27"/>
    <mergeCell ref="B38:C38"/>
    <mergeCell ref="D10:E10"/>
    <mergeCell ref="D11:E11"/>
    <mergeCell ref="D12:E12"/>
    <mergeCell ref="D13:E13"/>
    <mergeCell ref="D14:E14"/>
    <mergeCell ref="D27:E27"/>
    <mergeCell ref="D28:E28"/>
    <mergeCell ref="D29:E29"/>
    <mergeCell ref="D30:E30"/>
    <mergeCell ref="D23:E23"/>
    <mergeCell ref="D24:E24"/>
    <mergeCell ref="D25:E25"/>
    <mergeCell ref="D26:E26"/>
    <mergeCell ref="D35:E35"/>
    <mergeCell ref="D36:E36"/>
    <mergeCell ref="D37:E37"/>
    <mergeCell ref="D38:E38"/>
    <mergeCell ref="D31:E31"/>
    <mergeCell ref="D32:E32"/>
    <mergeCell ref="D33:E33"/>
    <mergeCell ref="D34:E34"/>
    <mergeCell ref="B37:C37"/>
    <mergeCell ref="B30:C30"/>
    <mergeCell ref="T7:U7"/>
    <mergeCell ref="P9:Q9"/>
    <mergeCell ref="T9:U9"/>
    <mergeCell ref="F17:G17"/>
    <mergeCell ref="F18:G18"/>
    <mergeCell ref="F19:G19"/>
    <mergeCell ref="F20:G20"/>
    <mergeCell ref="F13:G13"/>
    <mergeCell ref="F14:G14"/>
    <mergeCell ref="F15:G15"/>
    <mergeCell ref="F16:G16"/>
    <mergeCell ref="L9:M9"/>
    <mergeCell ref="N9:O9"/>
    <mergeCell ref="L18:M18"/>
    <mergeCell ref="L19:M19"/>
    <mergeCell ref="L10:M10"/>
    <mergeCell ref="L13:M13"/>
    <mergeCell ref="N10:O10"/>
    <mergeCell ref="N11:O11"/>
    <mergeCell ref="N12:O12"/>
    <mergeCell ref="N13:O13"/>
    <mergeCell ref="N14:O14"/>
    <mergeCell ref="N15:O15"/>
    <mergeCell ref="N16:O16"/>
    <mergeCell ref="F33:G33"/>
    <mergeCell ref="F34:G34"/>
    <mergeCell ref="F35:G35"/>
    <mergeCell ref="F36:G36"/>
    <mergeCell ref="F29:G29"/>
    <mergeCell ref="F30:G30"/>
    <mergeCell ref="F31:G31"/>
    <mergeCell ref="F32:G32"/>
    <mergeCell ref="F37:G37"/>
    <mergeCell ref="F38:G38"/>
    <mergeCell ref="F9:G9"/>
    <mergeCell ref="H9:I9"/>
    <mergeCell ref="H10:I10"/>
    <mergeCell ref="H11:I11"/>
    <mergeCell ref="H12:I12"/>
    <mergeCell ref="H13:I13"/>
    <mergeCell ref="H16:I16"/>
    <mergeCell ref="H17:I17"/>
    <mergeCell ref="H18:I18"/>
    <mergeCell ref="H19:I19"/>
    <mergeCell ref="H14:I14"/>
    <mergeCell ref="H15:I15"/>
    <mergeCell ref="H24:I24"/>
    <mergeCell ref="H25:I25"/>
    <mergeCell ref="H26:I26"/>
    <mergeCell ref="H27:I27"/>
    <mergeCell ref="H20:I20"/>
    <mergeCell ref="H21:I21"/>
    <mergeCell ref="H22:I22"/>
    <mergeCell ref="H23:I23"/>
    <mergeCell ref="H32:I32"/>
    <mergeCell ref="H33:I33"/>
    <mergeCell ref="H34:I34"/>
    <mergeCell ref="H36:I36"/>
    <mergeCell ref="H37:I37"/>
    <mergeCell ref="H38:I38"/>
    <mergeCell ref="J10:K10"/>
    <mergeCell ref="J11:K11"/>
    <mergeCell ref="J12:K12"/>
    <mergeCell ref="J13:K13"/>
    <mergeCell ref="J14:K14"/>
    <mergeCell ref="J15:K15"/>
    <mergeCell ref="J16:K16"/>
    <mergeCell ref="J21:K21"/>
    <mergeCell ref="J22:K22"/>
    <mergeCell ref="J23:K23"/>
    <mergeCell ref="J24:K24"/>
    <mergeCell ref="J17:K17"/>
    <mergeCell ref="J18:K18"/>
    <mergeCell ref="J19:K19"/>
    <mergeCell ref="J20:K20"/>
    <mergeCell ref="J33:K33"/>
    <mergeCell ref="L15:M15"/>
    <mergeCell ref="L16:M16"/>
    <mergeCell ref="L17:M17"/>
    <mergeCell ref="L20:M20"/>
    <mergeCell ref="L21:M21"/>
    <mergeCell ref="L22:M22"/>
    <mergeCell ref="L23:M23"/>
    <mergeCell ref="H35:I35"/>
    <mergeCell ref="H28:I28"/>
    <mergeCell ref="H29:I29"/>
    <mergeCell ref="H30:I30"/>
    <mergeCell ref="H31:I31"/>
    <mergeCell ref="L35:M35"/>
    <mergeCell ref="L28:M28"/>
    <mergeCell ref="L29:M29"/>
    <mergeCell ref="L24:M24"/>
    <mergeCell ref="N36:O36"/>
    <mergeCell ref="N29:O29"/>
    <mergeCell ref="N30:O30"/>
    <mergeCell ref="J37:K37"/>
    <mergeCell ref="J38:K38"/>
    <mergeCell ref="J25:K25"/>
    <mergeCell ref="J26:K26"/>
    <mergeCell ref="J27:K27"/>
    <mergeCell ref="J28:K28"/>
    <mergeCell ref="L30:M30"/>
    <mergeCell ref="L31:M31"/>
    <mergeCell ref="L25:M25"/>
    <mergeCell ref="L26:M26"/>
    <mergeCell ref="L27:M27"/>
    <mergeCell ref="L38:M38"/>
    <mergeCell ref="L32:M32"/>
    <mergeCell ref="L33:M33"/>
    <mergeCell ref="J34:K34"/>
    <mergeCell ref="J35:K35"/>
    <mergeCell ref="J36:K36"/>
    <mergeCell ref="J29:K29"/>
    <mergeCell ref="J30:K30"/>
    <mergeCell ref="J31:K31"/>
    <mergeCell ref="J32:K32"/>
    <mergeCell ref="N27:O27"/>
    <mergeCell ref="N28:O28"/>
    <mergeCell ref="N21:O21"/>
    <mergeCell ref="N22:O22"/>
    <mergeCell ref="N23:O23"/>
    <mergeCell ref="N24:O24"/>
    <mergeCell ref="N33:O33"/>
    <mergeCell ref="N34:O34"/>
    <mergeCell ref="N35:O35"/>
    <mergeCell ref="N38:O38"/>
    <mergeCell ref="P10:Q10"/>
    <mergeCell ref="P11:Q11"/>
    <mergeCell ref="P12:Q12"/>
    <mergeCell ref="P13:Q13"/>
    <mergeCell ref="P14:Q14"/>
    <mergeCell ref="P15:Q15"/>
    <mergeCell ref="P16:Q16"/>
    <mergeCell ref="P17:Q17"/>
    <mergeCell ref="P22:Q22"/>
    <mergeCell ref="P23:Q23"/>
    <mergeCell ref="P24:Q24"/>
    <mergeCell ref="P25:Q25"/>
    <mergeCell ref="P18:Q18"/>
    <mergeCell ref="P19:Q19"/>
    <mergeCell ref="P20:Q20"/>
    <mergeCell ref="P21:Q21"/>
    <mergeCell ref="P36:Q36"/>
    <mergeCell ref="P37:Q37"/>
    <mergeCell ref="P30:Q30"/>
    <mergeCell ref="P31:Q31"/>
    <mergeCell ref="N17:O17"/>
    <mergeCell ref="N18:O18"/>
    <mergeCell ref="N19:O19"/>
    <mergeCell ref="P38:Q38"/>
    <mergeCell ref="T10:U10"/>
    <mergeCell ref="T11:U11"/>
    <mergeCell ref="T12:U12"/>
    <mergeCell ref="T13:U13"/>
    <mergeCell ref="T14:U14"/>
    <mergeCell ref="T38:U38"/>
    <mergeCell ref="T31:U31"/>
    <mergeCell ref="T32:U32"/>
    <mergeCell ref="T33:U33"/>
    <mergeCell ref="T34:U34"/>
    <mergeCell ref="T25:U25"/>
    <mergeCell ref="T26:U26"/>
    <mergeCell ref="P32:Q32"/>
    <mergeCell ref="P33:Q33"/>
    <mergeCell ref="T15:U15"/>
    <mergeCell ref="T16:U16"/>
    <mergeCell ref="T17:U17"/>
    <mergeCell ref="T18:U18"/>
    <mergeCell ref="P34:Q34"/>
    <mergeCell ref="P35:Q35"/>
    <mergeCell ref="P26:Q26"/>
    <mergeCell ref="P27:Q27"/>
    <mergeCell ref="P28:Q28"/>
    <mergeCell ref="A1:B1"/>
    <mergeCell ref="T35:U35"/>
    <mergeCell ref="T36:U36"/>
    <mergeCell ref="T37:U37"/>
    <mergeCell ref="T27:U27"/>
    <mergeCell ref="T28:U28"/>
    <mergeCell ref="T29:U29"/>
    <mergeCell ref="T30:U30"/>
    <mergeCell ref="T23:U23"/>
    <mergeCell ref="T24:U24"/>
    <mergeCell ref="P29:Q29"/>
    <mergeCell ref="T19:U19"/>
    <mergeCell ref="T20:U20"/>
    <mergeCell ref="T21:U21"/>
    <mergeCell ref="T22:U22"/>
    <mergeCell ref="N31:O31"/>
    <mergeCell ref="N32:O32"/>
    <mergeCell ref="N37:O37"/>
    <mergeCell ref="N20:O20"/>
    <mergeCell ref="N25:O25"/>
    <mergeCell ref="N26:O26"/>
    <mergeCell ref="L36:M36"/>
    <mergeCell ref="L37:M37"/>
    <mergeCell ref="L34:M3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75" zoomScaleNormal="75" workbookViewId="0">
      <selection activeCell="F24" sqref="F24:G24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9.42578125" style="1" bestFit="1" customWidth="1"/>
    <col min="24" max="16384" width="8.85546875" style="1"/>
  </cols>
  <sheetData>
    <row r="1" spans="1:23" ht="16.5" x14ac:dyDescent="0.3">
      <c r="A1" s="97" t="s">
        <v>29</v>
      </c>
      <c r="B1" s="98"/>
      <c r="C1" s="5"/>
      <c r="D1" s="5"/>
      <c r="E1" s="6">
        <v>250</v>
      </c>
      <c r="F1" s="48" t="s">
        <v>176</v>
      </c>
      <c r="G1" s="5"/>
      <c r="H1" s="5"/>
      <c r="N1" s="47" t="str">
        <f>Voorblad!G24</f>
        <v>1 april 2020</v>
      </c>
      <c r="Q1" s="8" t="s">
        <v>30</v>
      </c>
    </row>
    <row r="2" spans="1:23" ht="16.5" x14ac:dyDescent="0.3">
      <c r="A2" s="5"/>
      <c r="B2" s="5"/>
      <c r="C2" s="5"/>
      <c r="D2" s="5"/>
      <c r="E2" s="5"/>
      <c r="F2" s="27" t="s">
        <v>181</v>
      </c>
      <c r="G2" s="5"/>
      <c r="H2" s="5"/>
    </row>
    <row r="3" spans="1:23" ht="16.5" x14ac:dyDescent="0.3">
      <c r="A3" s="5"/>
      <c r="B3" s="5"/>
      <c r="C3" s="5"/>
      <c r="D3" s="5"/>
      <c r="E3" s="5"/>
      <c r="F3" s="5"/>
      <c r="G3" s="5"/>
      <c r="H3" s="5"/>
    </row>
    <row r="4" spans="1:23" ht="16.5" x14ac:dyDescent="0.3">
      <c r="A4" s="8"/>
      <c r="E4" s="5"/>
      <c r="F4" s="5"/>
      <c r="T4" s="1" t="s">
        <v>6</v>
      </c>
      <c r="U4" s="13">
        <f>Voorblad!D2</f>
        <v>1.3728</v>
      </c>
    </row>
    <row r="6" spans="1:23" x14ac:dyDescent="0.3">
      <c r="A6" s="14"/>
      <c r="B6" s="83" t="s">
        <v>7</v>
      </c>
      <c r="C6" s="91"/>
      <c r="D6" s="91"/>
      <c r="E6" s="84"/>
      <c r="F6" s="15" t="s">
        <v>8</v>
      </c>
      <c r="G6" s="16"/>
      <c r="H6" s="83" t="s">
        <v>9</v>
      </c>
      <c r="I6" s="86"/>
      <c r="J6" s="83" t="s">
        <v>10</v>
      </c>
      <c r="K6" s="84"/>
      <c r="L6" s="83" t="s">
        <v>11</v>
      </c>
      <c r="M6" s="91"/>
      <c r="N6" s="91"/>
      <c r="O6" s="91"/>
      <c r="P6" s="91"/>
      <c r="Q6" s="84"/>
      <c r="R6" s="17" t="s">
        <v>12</v>
      </c>
      <c r="S6" s="17"/>
      <c r="T6" s="17"/>
      <c r="U6" s="16"/>
    </row>
    <row r="7" spans="1:23" x14ac:dyDescent="0.3">
      <c r="A7" s="18"/>
      <c r="B7" s="79">
        <v>1</v>
      </c>
      <c r="C7" s="80"/>
      <c r="D7" s="79"/>
      <c r="E7" s="80"/>
      <c r="F7" s="79"/>
      <c r="G7" s="80"/>
      <c r="H7" s="79"/>
      <c r="I7" s="80"/>
      <c r="J7" s="87" t="s">
        <v>13</v>
      </c>
      <c r="K7" s="80"/>
      <c r="L7" s="87" t="s">
        <v>14</v>
      </c>
      <c r="M7" s="88"/>
      <c r="N7" s="88"/>
      <c r="O7" s="88"/>
      <c r="P7" s="88"/>
      <c r="Q7" s="80"/>
      <c r="R7" s="19"/>
      <c r="S7" s="19"/>
      <c r="T7" s="85" t="s">
        <v>15</v>
      </c>
      <c r="U7" s="80"/>
    </row>
    <row r="8" spans="1:23" x14ac:dyDescent="0.3">
      <c r="A8" s="18"/>
      <c r="B8" s="92" t="s">
        <v>16</v>
      </c>
      <c r="C8" s="93"/>
      <c r="D8" s="81" t="str">
        <f>Voorblad!G24</f>
        <v>1 april 2020</v>
      </c>
      <c r="E8" s="82"/>
      <c r="F8" s="20" t="str">
        <f>D8</f>
        <v>1 april 2020</v>
      </c>
      <c r="G8" s="21"/>
      <c r="H8" s="89"/>
      <c r="I8" s="82"/>
      <c r="J8" s="89"/>
      <c r="K8" s="82"/>
      <c r="L8" s="22">
        <v>1</v>
      </c>
      <c r="M8" s="19"/>
      <c r="N8" s="23">
        <v>0.5</v>
      </c>
      <c r="O8" s="19"/>
      <c r="P8" s="94">
        <v>0.2</v>
      </c>
      <c r="Q8" s="93"/>
      <c r="R8" s="19" t="s">
        <v>9</v>
      </c>
      <c r="S8" s="19"/>
      <c r="T8" s="19"/>
      <c r="U8" s="24"/>
    </row>
    <row r="9" spans="1:23" x14ac:dyDescent="0.3">
      <c r="A9" s="18"/>
      <c r="B9" s="83"/>
      <c r="C9" s="84"/>
      <c r="D9" s="90"/>
      <c r="E9" s="86"/>
      <c r="F9" s="90"/>
      <c r="G9" s="86"/>
      <c r="H9" s="90"/>
      <c r="I9" s="86"/>
      <c r="J9" s="90"/>
      <c r="K9" s="86"/>
      <c r="L9" s="90"/>
      <c r="M9" s="86"/>
      <c r="N9" s="90"/>
      <c r="O9" s="86"/>
      <c r="P9" s="90"/>
      <c r="Q9" s="86"/>
      <c r="R9" s="14"/>
      <c r="S9" s="14"/>
      <c r="T9" s="90"/>
      <c r="U9" s="86"/>
    </row>
    <row r="10" spans="1:23" x14ac:dyDescent="0.3">
      <c r="A10" s="18">
        <v>0</v>
      </c>
      <c r="B10" s="74">
        <v>17545.75</v>
      </c>
      <c r="C10" s="75"/>
      <c r="D10" s="74">
        <f t="shared" ref="D10:D37" si="0">B10*$U$4</f>
        <v>24086.8056</v>
      </c>
      <c r="E10" s="78">
        <f t="shared" ref="E10:E37" si="1">D10/40.3399</f>
        <v>597.09631407118013</v>
      </c>
      <c r="F10" s="74">
        <f t="shared" ref="F10:F37" si="2">B10/12*$U$4</f>
        <v>2007.2338</v>
      </c>
      <c r="G10" s="78">
        <f t="shared" ref="G10:G37" si="3">F10/40.3399</f>
        <v>49.758026172598342</v>
      </c>
      <c r="H10" s="74">
        <f t="shared" ref="H10:H37" si="4">((B10&lt;19968.2)*913.03+(B10&gt;19968.2)*(B10&lt;20424.71)*(20424.71-B10+456.51)+(B10&gt;20424.71)*(B10&lt;22659.62)*456.51+(B10&gt;22659.62)*(B10&lt;23116.13)*(23116.13-B10))/12*$U$4</f>
        <v>104.450632</v>
      </c>
      <c r="I10" s="78">
        <f t="shared" ref="I10:I37" si="5">H10/40.3399</f>
        <v>2.5892635331272511</v>
      </c>
      <c r="J10" s="74">
        <f t="shared" ref="J10:J37" si="6">((B10&lt;19968.2)*456.51+(B10&gt;19968.2)*(B10&lt;20196.46)*(20196.46-B10+228.26)+(B10&gt;20196.46)*(B10&lt;22659.62)*228.26+(B10&gt;22659.62)*(B10&lt;22887.88)*(22887.88-B10))/12*$U$4</f>
        <v>52.224743999999994</v>
      </c>
      <c r="K10" s="78">
        <f t="shared" ref="K10:K37" si="7">J10/40.3399</f>
        <v>1.2946175870540084</v>
      </c>
      <c r="L10" s="95">
        <f t="shared" ref="L10:L37" si="8">D10/1976</f>
        <v>12.189678947368421</v>
      </c>
      <c r="M10" s="96">
        <f t="shared" ref="M10:M37" si="9">L10/40.3399</f>
        <v>0.30217424801173082</v>
      </c>
      <c r="N10" s="95">
        <f t="shared" ref="N10:N37" si="10">L10/2</f>
        <v>6.0948394736842104</v>
      </c>
      <c r="O10" s="96">
        <f t="shared" ref="O10:O37" si="11">N10/40.3399</f>
        <v>0.15108712400586541</v>
      </c>
      <c r="P10" s="95">
        <f t="shared" ref="P10:P37" si="12">L10/5</f>
        <v>2.4379357894736842</v>
      </c>
      <c r="Q10" s="96">
        <f t="shared" ref="Q10:Q37" si="13">P10/40.3399</f>
        <v>6.0434849602346165E-2</v>
      </c>
      <c r="R10" s="25">
        <f t="shared" ref="R10:R37" si="14">(F10+H10)/1976*12</f>
        <v>12.82399452631579</v>
      </c>
      <c r="S10" s="25">
        <f t="shared" ref="S10:S37" si="15">R10/40.3399</f>
        <v>0.31789852048011497</v>
      </c>
      <c r="T10" s="95">
        <f t="shared" ref="T10:T37" si="16">D10/2080</f>
        <v>11.580195</v>
      </c>
      <c r="U10" s="96">
        <f t="shared" ref="U10:U37" si="17">T10/40.3399</f>
        <v>0.28706553561114428</v>
      </c>
      <c r="W10" s="50"/>
    </row>
    <row r="11" spans="1:23" x14ac:dyDescent="0.3">
      <c r="A11" s="18">
        <f t="shared" ref="A11:A37" si="18">+A10+1</f>
        <v>1</v>
      </c>
      <c r="B11" s="74">
        <v>17736.689999999999</v>
      </c>
      <c r="C11" s="75"/>
      <c r="D11" s="74">
        <f t="shared" si="0"/>
        <v>24348.928032</v>
      </c>
      <c r="E11" s="78">
        <f t="shared" si="1"/>
        <v>603.59415943024146</v>
      </c>
      <c r="F11" s="74">
        <f t="shared" si="2"/>
        <v>2029.0773359999998</v>
      </c>
      <c r="G11" s="78">
        <f t="shared" si="3"/>
        <v>50.299513285853457</v>
      </c>
      <c r="H11" s="74">
        <f t="shared" si="4"/>
        <v>104.450632</v>
      </c>
      <c r="I11" s="78">
        <f t="shared" si="5"/>
        <v>2.5892635331272511</v>
      </c>
      <c r="J11" s="74">
        <f t="shared" si="6"/>
        <v>52.224743999999994</v>
      </c>
      <c r="K11" s="78">
        <f t="shared" si="7"/>
        <v>1.2946175870540084</v>
      </c>
      <c r="L11" s="95">
        <f t="shared" si="8"/>
        <v>12.322331999999999</v>
      </c>
      <c r="M11" s="96">
        <f t="shared" si="9"/>
        <v>0.30546263129060802</v>
      </c>
      <c r="N11" s="95">
        <f t="shared" si="10"/>
        <v>6.1611659999999997</v>
      </c>
      <c r="O11" s="96">
        <f t="shared" si="11"/>
        <v>0.15273131564530401</v>
      </c>
      <c r="P11" s="95">
        <f t="shared" si="12"/>
        <v>2.4644664000000001</v>
      </c>
      <c r="Q11" s="96">
        <f t="shared" si="13"/>
        <v>6.1092526258121616E-2</v>
      </c>
      <c r="R11" s="25">
        <f t="shared" si="14"/>
        <v>12.956647578947369</v>
      </c>
      <c r="S11" s="25">
        <f t="shared" si="15"/>
        <v>0.32118690375899217</v>
      </c>
      <c r="T11" s="95">
        <f t="shared" si="16"/>
        <v>11.7062154</v>
      </c>
      <c r="U11" s="96">
        <f t="shared" si="17"/>
        <v>0.29018949972607766</v>
      </c>
      <c r="W11" s="50"/>
    </row>
    <row r="12" spans="1:23" x14ac:dyDescent="0.3">
      <c r="A12" s="18">
        <f t="shared" si="18"/>
        <v>2</v>
      </c>
      <c r="B12" s="74">
        <v>18435.669999999998</v>
      </c>
      <c r="C12" s="75"/>
      <c r="D12" s="74">
        <f t="shared" si="0"/>
        <v>25308.487775999998</v>
      </c>
      <c r="E12" s="78">
        <f t="shared" si="1"/>
        <v>627.38102414730815</v>
      </c>
      <c r="F12" s="74">
        <f t="shared" si="2"/>
        <v>2109.0406479999997</v>
      </c>
      <c r="G12" s="78">
        <f t="shared" si="3"/>
        <v>52.281752012275682</v>
      </c>
      <c r="H12" s="74">
        <f t="shared" si="4"/>
        <v>104.450632</v>
      </c>
      <c r="I12" s="78">
        <f t="shared" si="5"/>
        <v>2.5892635331272511</v>
      </c>
      <c r="J12" s="74">
        <f t="shared" si="6"/>
        <v>52.224743999999994</v>
      </c>
      <c r="K12" s="78">
        <f t="shared" si="7"/>
        <v>1.2946175870540084</v>
      </c>
      <c r="L12" s="95">
        <f t="shared" si="8"/>
        <v>12.807939157894737</v>
      </c>
      <c r="M12" s="96">
        <f t="shared" si="9"/>
        <v>0.31750051829317216</v>
      </c>
      <c r="N12" s="95">
        <f t="shared" si="10"/>
        <v>6.4039695789473683</v>
      </c>
      <c r="O12" s="96">
        <f t="shared" si="11"/>
        <v>0.15875025914658608</v>
      </c>
      <c r="P12" s="95">
        <f t="shared" si="12"/>
        <v>2.5615878315789473</v>
      </c>
      <c r="Q12" s="96">
        <f t="shared" si="13"/>
        <v>6.3500103658634441E-2</v>
      </c>
      <c r="R12" s="25">
        <f t="shared" si="14"/>
        <v>13.442254736842104</v>
      </c>
      <c r="S12" s="25">
        <f t="shared" si="15"/>
        <v>0.33322479076155626</v>
      </c>
      <c r="T12" s="95">
        <f t="shared" si="16"/>
        <v>12.1675422</v>
      </c>
      <c r="U12" s="96">
        <f t="shared" si="17"/>
        <v>0.30162549237851355</v>
      </c>
      <c r="W12" s="50"/>
    </row>
    <row r="13" spans="1:23" x14ac:dyDescent="0.3">
      <c r="A13" s="18">
        <f t="shared" si="18"/>
        <v>3</v>
      </c>
      <c r="B13" s="74">
        <v>19134.62</v>
      </c>
      <c r="C13" s="75"/>
      <c r="D13" s="74">
        <f t="shared" si="0"/>
        <v>26268.006335999999</v>
      </c>
      <c r="E13" s="78">
        <f t="shared" si="1"/>
        <v>651.16686793968256</v>
      </c>
      <c r="F13" s="74">
        <f t="shared" si="2"/>
        <v>2189.000528</v>
      </c>
      <c r="G13" s="78">
        <f t="shared" si="3"/>
        <v>54.263905661640216</v>
      </c>
      <c r="H13" s="74">
        <f t="shared" si="4"/>
        <v>104.450632</v>
      </c>
      <c r="I13" s="78">
        <f t="shared" si="5"/>
        <v>2.5892635331272511</v>
      </c>
      <c r="J13" s="74">
        <f t="shared" si="6"/>
        <v>52.224743999999994</v>
      </c>
      <c r="K13" s="78">
        <f t="shared" si="7"/>
        <v>1.2946175870540084</v>
      </c>
      <c r="L13" s="95">
        <f t="shared" si="8"/>
        <v>13.293525473684209</v>
      </c>
      <c r="M13" s="96">
        <f t="shared" si="9"/>
        <v>0.32953788863344252</v>
      </c>
      <c r="N13" s="95">
        <f t="shared" si="10"/>
        <v>6.6467627368421045</v>
      </c>
      <c r="O13" s="96">
        <f t="shared" si="11"/>
        <v>0.16476894431672126</v>
      </c>
      <c r="P13" s="95">
        <f t="shared" si="12"/>
        <v>2.6587050947368418</v>
      </c>
      <c r="Q13" s="96">
        <f t="shared" si="13"/>
        <v>6.590757772668851E-2</v>
      </c>
      <c r="R13" s="25">
        <f t="shared" si="14"/>
        <v>13.927841052631578</v>
      </c>
      <c r="S13" s="25">
        <f t="shared" si="15"/>
        <v>0.34526216110182667</v>
      </c>
      <c r="T13" s="95">
        <f t="shared" si="16"/>
        <v>12.628849199999999</v>
      </c>
      <c r="U13" s="96">
        <f t="shared" si="17"/>
        <v>0.31306099420177042</v>
      </c>
      <c r="W13" s="50"/>
    </row>
    <row r="14" spans="1:23" x14ac:dyDescent="0.3">
      <c r="A14" s="18">
        <f t="shared" si="18"/>
        <v>4</v>
      </c>
      <c r="B14" s="74">
        <v>19833.57</v>
      </c>
      <c r="C14" s="75"/>
      <c r="D14" s="74">
        <f t="shared" si="0"/>
        <v>27227.524895999999</v>
      </c>
      <c r="E14" s="78">
        <f t="shared" si="1"/>
        <v>674.95271173205685</v>
      </c>
      <c r="F14" s="74">
        <f t="shared" si="2"/>
        <v>2268.9604079999999</v>
      </c>
      <c r="G14" s="78">
        <f t="shared" si="3"/>
        <v>56.246059311004736</v>
      </c>
      <c r="H14" s="74">
        <f t="shared" si="4"/>
        <v>104.450632</v>
      </c>
      <c r="I14" s="78">
        <f t="shared" si="5"/>
        <v>2.5892635331272511</v>
      </c>
      <c r="J14" s="74">
        <f t="shared" si="6"/>
        <v>52.224743999999994</v>
      </c>
      <c r="K14" s="78">
        <f t="shared" si="7"/>
        <v>1.2946175870540084</v>
      </c>
      <c r="L14" s="95">
        <f t="shared" si="8"/>
        <v>13.779111789473683</v>
      </c>
      <c r="M14" s="96">
        <f t="shared" si="9"/>
        <v>0.34157525897371294</v>
      </c>
      <c r="N14" s="95">
        <f t="shared" si="10"/>
        <v>6.8895558947368416</v>
      </c>
      <c r="O14" s="96">
        <f t="shared" si="11"/>
        <v>0.17078762948685647</v>
      </c>
      <c r="P14" s="95">
        <f t="shared" si="12"/>
        <v>2.7558223578947367</v>
      </c>
      <c r="Q14" s="96">
        <f t="shared" si="13"/>
        <v>6.8315051794742593E-2</v>
      </c>
      <c r="R14" s="25">
        <f t="shared" si="14"/>
        <v>14.413427368421051</v>
      </c>
      <c r="S14" s="25">
        <f t="shared" si="15"/>
        <v>0.35729953144209703</v>
      </c>
      <c r="T14" s="95">
        <f t="shared" si="16"/>
        <v>13.090156199999999</v>
      </c>
      <c r="U14" s="96">
        <f t="shared" si="17"/>
        <v>0.32449649602502728</v>
      </c>
      <c r="W14" s="50"/>
    </row>
    <row r="15" spans="1:23" x14ac:dyDescent="0.3">
      <c r="A15" s="18">
        <f t="shared" si="18"/>
        <v>5</v>
      </c>
      <c r="B15" s="74">
        <v>19833.57</v>
      </c>
      <c r="C15" s="75"/>
      <c r="D15" s="74">
        <f t="shared" si="0"/>
        <v>27227.524895999999</v>
      </c>
      <c r="E15" s="78">
        <f t="shared" si="1"/>
        <v>674.95271173205685</v>
      </c>
      <c r="F15" s="74">
        <f t="shared" si="2"/>
        <v>2268.9604079999999</v>
      </c>
      <c r="G15" s="78">
        <f t="shared" si="3"/>
        <v>56.246059311004736</v>
      </c>
      <c r="H15" s="74">
        <f t="shared" si="4"/>
        <v>104.450632</v>
      </c>
      <c r="I15" s="78">
        <f t="shared" si="5"/>
        <v>2.5892635331272511</v>
      </c>
      <c r="J15" s="74">
        <f t="shared" si="6"/>
        <v>52.224743999999994</v>
      </c>
      <c r="K15" s="78">
        <f t="shared" si="7"/>
        <v>1.2946175870540084</v>
      </c>
      <c r="L15" s="95">
        <f t="shared" si="8"/>
        <v>13.779111789473683</v>
      </c>
      <c r="M15" s="96">
        <f t="shared" si="9"/>
        <v>0.34157525897371294</v>
      </c>
      <c r="N15" s="95">
        <f t="shared" si="10"/>
        <v>6.8895558947368416</v>
      </c>
      <c r="O15" s="96">
        <f t="shared" si="11"/>
        <v>0.17078762948685647</v>
      </c>
      <c r="P15" s="95">
        <f t="shared" si="12"/>
        <v>2.7558223578947367</v>
      </c>
      <c r="Q15" s="96">
        <f t="shared" si="13"/>
        <v>6.8315051794742593E-2</v>
      </c>
      <c r="R15" s="25">
        <f t="shared" si="14"/>
        <v>14.413427368421051</v>
      </c>
      <c r="S15" s="25">
        <f t="shared" si="15"/>
        <v>0.35729953144209703</v>
      </c>
      <c r="T15" s="95">
        <f t="shared" si="16"/>
        <v>13.090156199999999</v>
      </c>
      <c r="U15" s="96">
        <f t="shared" si="17"/>
        <v>0.32449649602502728</v>
      </c>
      <c r="W15" s="50"/>
    </row>
    <row r="16" spans="1:23" x14ac:dyDescent="0.3">
      <c r="A16" s="18">
        <f t="shared" si="18"/>
        <v>6</v>
      </c>
      <c r="B16" s="74">
        <v>20829.82</v>
      </c>
      <c r="C16" s="75"/>
      <c r="D16" s="74">
        <f t="shared" si="0"/>
        <v>28595.176896000001</v>
      </c>
      <c r="E16" s="78">
        <f t="shared" si="1"/>
        <v>708.85591922637389</v>
      </c>
      <c r="F16" s="74">
        <f t="shared" si="2"/>
        <v>2382.9314079999999</v>
      </c>
      <c r="G16" s="78">
        <f t="shared" si="3"/>
        <v>59.071326602197821</v>
      </c>
      <c r="H16" s="74">
        <f t="shared" si="4"/>
        <v>52.224743999999994</v>
      </c>
      <c r="I16" s="78">
        <f t="shared" si="5"/>
        <v>1.2946175870540084</v>
      </c>
      <c r="J16" s="74">
        <f t="shared" si="6"/>
        <v>26.112943999999999</v>
      </c>
      <c r="K16" s="78">
        <f t="shared" si="7"/>
        <v>0.64732297303662123</v>
      </c>
      <c r="L16" s="95">
        <f t="shared" si="8"/>
        <v>14.471243368421053</v>
      </c>
      <c r="M16" s="96">
        <f t="shared" si="9"/>
        <v>0.35873275264492605</v>
      </c>
      <c r="N16" s="95">
        <f t="shared" si="10"/>
        <v>7.2356216842105265</v>
      </c>
      <c r="O16" s="96">
        <f t="shared" si="11"/>
        <v>0.17936637632246302</v>
      </c>
      <c r="P16" s="95">
        <f t="shared" si="12"/>
        <v>2.8942486736842108</v>
      </c>
      <c r="Q16" s="96">
        <f t="shared" si="13"/>
        <v>7.1746550528985223E-2</v>
      </c>
      <c r="R16" s="25">
        <f t="shared" si="14"/>
        <v>14.788397684210526</v>
      </c>
      <c r="S16" s="25">
        <f t="shared" si="15"/>
        <v>0.36659480276873585</v>
      </c>
      <c r="T16" s="95">
        <f t="shared" si="16"/>
        <v>13.747681200000001</v>
      </c>
      <c r="U16" s="96">
        <f t="shared" si="17"/>
        <v>0.34079611501267976</v>
      </c>
      <c r="W16" s="50"/>
    </row>
    <row r="17" spans="1:23" x14ac:dyDescent="0.3">
      <c r="A17" s="18">
        <f t="shared" si="18"/>
        <v>7</v>
      </c>
      <c r="B17" s="74">
        <v>20829.82</v>
      </c>
      <c r="C17" s="75"/>
      <c r="D17" s="74">
        <f t="shared" si="0"/>
        <v>28595.176896000001</v>
      </c>
      <c r="E17" s="78">
        <f t="shared" si="1"/>
        <v>708.85591922637389</v>
      </c>
      <c r="F17" s="74">
        <f t="shared" si="2"/>
        <v>2382.9314079999999</v>
      </c>
      <c r="G17" s="78">
        <f t="shared" si="3"/>
        <v>59.071326602197821</v>
      </c>
      <c r="H17" s="74">
        <f t="shared" si="4"/>
        <v>52.224743999999994</v>
      </c>
      <c r="I17" s="78">
        <f t="shared" si="5"/>
        <v>1.2946175870540084</v>
      </c>
      <c r="J17" s="74">
        <f t="shared" si="6"/>
        <v>26.112943999999999</v>
      </c>
      <c r="K17" s="78">
        <f t="shared" si="7"/>
        <v>0.64732297303662123</v>
      </c>
      <c r="L17" s="95">
        <f t="shared" si="8"/>
        <v>14.471243368421053</v>
      </c>
      <c r="M17" s="96">
        <f t="shared" si="9"/>
        <v>0.35873275264492605</v>
      </c>
      <c r="N17" s="95">
        <f t="shared" si="10"/>
        <v>7.2356216842105265</v>
      </c>
      <c r="O17" s="96">
        <f t="shared" si="11"/>
        <v>0.17936637632246302</v>
      </c>
      <c r="P17" s="95">
        <f t="shared" si="12"/>
        <v>2.8942486736842108</v>
      </c>
      <c r="Q17" s="96">
        <f t="shared" si="13"/>
        <v>7.1746550528985223E-2</v>
      </c>
      <c r="R17" s="25">
        <f t="shared" si="14"/>
        <v>14.788397684210526</v>
      </c>
      <c r="S17" s="25">
        <f t="shared" si="15"/>
        <v>0.36659480276873585</v>
      </c>
      <c r="T17" s="95">
        <f t="shared" si="16"/>
        <v>13.747681200000001</v>
      </c>
      <c r="U17" s="96">
        <f t="shared" si="17"/>
        <v>0.34079611501267976</v>
      </c>
      <c r="W17" s="50"/>
    </row>
    <row r="18" spans="1:23" x14ac:dyDescent="0.3">
      <c r="A18" s="18">
        <f t="shared" si="18"/>
        <v>8</v>
      </c>
      <c r="B18" s="74">
        <v>21826.04</v>
      </c>
      <c r="C18" s="75"/>
      <c r="D18" s="74">
        <f t="shared" si="0"/>
        <v>29962.787712000001</v>
      </c>
      <c r="E18" s="78">
        <f t="shared" si="1"/>
        <v>742.75810579599852</v>
      </c>
      <c r="F18" s="74">
        <f t="shared" si="2"/>
        <v>2496.8989760000004</v>
      </c>
      <c r="G18" s="78">
        <f t="shared" si="3"/>
        <v>61.896508816333217</v>
      </c>
      <c r="H18" s="74">
        <f t="shared" si="4"/>
        <v>52.224743999999994</v>
      </c>
      <c r="I18" s="78">
        <f t="shared" si="5"/>
        <v>1.2946175870540084</v>
      </c>
      <c r="J18" s="74">
        <f t="shared" si="6"/>
        <v>26.112943999999999</v>
      </c>
      <c r="K18" s="78">
        <f t="shared" si="7"/>
        <v>0.64732297303662123</v>
      </c>
      <c r="L18" s="95">
        <f t="shared" si="8"/>
        <v>15.163354105263158</v>
      </c>
      <c r="M18" s="96">
        <f t="shared" si="9"/>
        <v>0.37588972965384543</v>
      </c>
      <c r="N18" s="95">
        <f t="shared" si="10"/>
        <v>7.5816770526315791</v>
      </c>
      <c r="O18" s="96">
        <f t="shared" si="11"/>
        <v>0.18794486482692271</v>
      </c>
      <c r="P18" s="95">
        <f t="shared" si="12"/>
        <v>3.0326708210526316</v>
      </c>
      <c r="Q18" s="96">
        <f t="shared" si="13"/>
        <v>7.5177945930769083E-2</v>
      </c>
      <c r="R18" s="25">
        <f t="shared" si="14"/>
        <v>15.480508421052635</v>
      </c>
      <c r="S18" s="25">
        <f t="shared" si="15"/>
        <v>0.38375177977765523</v>
      </c>
      <c r="T18" s="95">
        <f t="shared" si="16"/>
        <v>14.4051864</v>
      </c>
      <c r="U18" s="96">
        <f t="shared" si="17"/>
        <v>0.3570952431711531</v>
      </c>
      <c r="W18" s="50"/>
    </row>
    <row r="19" spans="1:23" x14ac:dyDescent="0.3">
      <c r="A19" s="18">
        <f t="shared" si="18"/>
        <v>9</v>
      </c>
      <c r="B19" s="74">
        <v>21826.04</v>
      </c>
      <c r="C19" s="75"/>
      <c r="D19" s="74">
        <f t="shared" si="0"/>
        <v>29962.787712000001</v>
      </c>
      <c r="E19" s="78">
        <f t="shared" si="1"/>
        <v>742.75810579599852</v>
      </c>
      <c r="F19" s="74">
        <f t="shared" si="2"/>
        <v>2496.8989760000004</v>
      </c>
      <c r="G19" s="78">
        <f t="shared" si="3"/>
        <v>61.896508816333217</v>
      </c>
      <c r="H19" s="74">
        <f t="shared" si="4"/>
        <v>52.224743999999994</v>
      </c>
      <c r="I19" s="78">
        <f t="shared" si="5"/>
        <v>1.2946175870540084</v>
      </c>
      <c r="J19" s="74">
        <f t="shared" si="6"/>
        <v>26.112943999999999</v>
      </c>
      <c r="K19" s="78">
        <f t="shared" si="7"/>
        <v>0.64732297303662123</v>
      </c>
      <c r="L19" s="95">
        <f t="shared" si="8"/>
        <v>15.163354105263158</v>
      </c>
      <c r="M19" s="96">
        <f t="shared" si="9"/>
        <v>0.37588972965384543</v>
      </c>
      <c r="N19" s="95">
        <f t="shared" si="10"/>
        <v>7.5816770526315791</v>
      </c>
      <c r="O19" s="96">
        <f t="shared" si="11"/>
        <v>0.18794486482692271</v>
      </c>
      <c r="P19" s="95">
        <f t="shared" si="12"/>
        <v>3.0326708210526316</v>
      </c>
      <c r="Q19" s="96">
        <f t="shared" si="13"/>
        <v>7.5177945930769083E-2</v>
      </c>
      <c r="R19" s="25">
        <f t="shared" si="14"/>
        <v>15.480508421052635</v>
      </c>
      <c r="S19" s="25">
        <f t="shared" si="15"/>
        <v>0.38375177977765523</v>
      </c>
      <c r="T19" s="95">
        <f t="shared" si="16"/>
        <v>14.4051864</v>
      </c>
      <c r="U19" s="96">
        <f t="shared" si="17"/>
        <v>0.3570952431711531</v>
      </c>
      <c r="W19" s="50"/>
    </row>
    <row r="20" spans="1:23" x14ac:dyDescent="0.3">
      <c r="A20" s="18">
        <f t="shared" si="18"/>
        <v>10</v>
      </c>
      <c r="B20" s="74">
        <v>22822.26</v>
      </c>
      <c r="C20" s="75"/>
      <c r="D20" s="74">
        <f t="shared" si="0"/>
        <v>31330.398527999998</v>
      </c>
      <c r="E20" s="78">
        <f t="shared" si="1"/>
        <v>776.66029236562304</v>
      </c>
      <c r="F20" s="74">
        <f t="shared" si="2"/>
        <v>2610.866544</v>
      </c>
      <c r="G20" s="78">
        <f t="shared" si="3"/>
        <v>64.721691030468591</v>
      </c>
      <c r="H20" s="74">
        <f t="shared" si="4"/>
        <v>33.618728000000303</v>
      </c>
      <c r="I20" s="78">
        <f t="shared" si="5"/>
        <v>0.83338649823128719</v>
      </c>
      <c r="J20" s="74">
        <f t="shared" si="6"/>
        <v>7.5069280000002996</v>
      </c>
      <c r="K20" s="78">
        <f t="shared" si="7"/>
        <v>0.18609188421389988</v>
      </c>
      <c r="L20" s="95">
        <f t="shared" si="8"/>
        <v>15.855464842105262</v>
      </c>
      <c r="M20" s="96">
        <f t="shared" si="9"/>
        <v>0.3930467066627647</v>
      </c>
      <c r="N20" s="95">
        <f t="shared" si="10"/>
        <v>7.9277324210526308</v>
      </c>
      <c r="O20" s="96">
        <f t="shared" si="11"/>
        <v>0.19652335333138235</v>
      </c>
      <c r="P20" s="95">
        <f t="shared" si="12"/>
        <v>3.1710929684210525</v>
      </c>
      <c r="Q20" s="96">
        <f t="shared" si="13"/>
        <v>7.8609341332552943E-2</v>
      </c>
      <c r="R20" s="25">
        <f t="shared" si="14"/>
        <v>16.059627157894738</v>
      </c>
      <c r="S20" s="25">
        <f t="shared" si="15"/>
        <v>0.39810775827145672</v>
      </c>
      <c r="T20" s="95">
        <f t="shared" si="16"/>
        <v>15.062691599999999</v>
      </c>
      <c r="U20" s="96">
        <f t="shared" si="17"/>
        <v>0.3733943713296265</v>
      </c>
      <c r="W20" s="50"/>
    </row>
    <row r="21" spans="1:23" x14ac:dyDescent="0.3">
      <c r="A21" s="18">
        <f t="shared" si="18"/>
        <v>11</v>
      </c>
      <c r="B21" s="74">
        <v>22822.26</v>
      </c>
      <c r="C21" s="75"/>
      <c r="D21" s="74">
        <f t="shared" si="0"/>
        <v>31330.398527999998</v>
      </c>
      <c r="E21" s="78">
        <f t="shared" si="1"/>
        <v>776.66029236562304</v>
      </c>
      <c r="F21" s="74">
        <f t="shared" si="2"/>
        <v>2610.866544</v>
      </c>
      <c r="G21" s="78">
        <f t="shared" si="3"/>
        <v>64.721691030468591</v>
      </c>
      <c r="H21" s="74">
        <f t="shared" si="4"/>
        <v>33.618728000000303</v>
      </c>
      <c r="I21" s="78">
        <f t="shared" si="5"/>
        <v>0.83338649823128719</v>
      </c>
      <c r="J21" s="74">
        <f t="shared" si="6"/>
        <v>7.5069280000002996</v>
      </c>
      <c r="K21" s="78">
        <f t="shared" si="7"/>
        <v>0.18609188421389988</v>
      </c>
      <c r="L21" s="95">
        <f t="shared" si="8"/>
        <v>15.855464842105262</v>
      </c>
      <c r="M21" s="96">
        <f t="shared" si="9"/>
        <v>0.3930467066627647</v>
      </c>
      <c r="N21" s="95">
        <f t="shared" si="10"/>
        <v>7.9277324210526308</v>
      </c>
      <c r="O21" s="96">
        <f t="shared" si="11"/>
        <v>0.19652335333138235</v>
      </c>
      <c r="P21" s="95">
        <f t="shared" si="12"/>
        <v>3.1710929684210525</v>
      </c>
      <c r="Q21" s="96">
        <f t="shared" si="13"/>
        <v>7.8609341332552943E-2</v>
      </c>
      <c r="R21" s="25">
        <f t="shared" si="14"/>
        <v>16.059627157894738</v>
      </c>
      <c r="S21" s="25">
        <f t="shared" si="15"/>
        <v>0.39810775827145672</v>
      </c>
      <c r="T21" s="95">
        <f t="shared" si="16"/>
        <v>15.062691599999999</v>
      </c>
      <c r="U21" s="96">
        <f t="shared" si="17"/>
        <v>0.3733943713296265</v>
      </c>
      <c r="W21" s="50"/>
    </row>
    <row r="22" spans="1:23" x14ac:dyDescent="0.3">
      <c r="A22" s="18">
        <f t="shared" si="18"/>
        <v>12</v>
      </c>
      <c r="B22" s="74">
        <v>23818.48</v>
      </c>
      <c r="C22" s="75"/>
      <c r="D22" s="74">
        <f t="shared" si="0"/>
        <v>32698.009343999998</v>
      </c>
      <c r="E22" s="78">
        <f t="shared" si="1"/>
        <v>810.56247893524767</v>
      </c>
      <c r="F22" s="74">
        <f t="shared" si="2"/>
        <v>2724.834112</v>
      </c>
      <c r="G22" s="78">
        <f t="shared" si="3"/>
        <v>67.546873244603972</v>
      </c>
      <c r="H22" s="74">
        <f t="shared" si="4"/>
        <v>0</v>
      </c>
      <c r="I22" s="78">
        <f t="shared" si="5"/>
        <v>0</v>
      </c>
      <c r="J22" s="74">
        <f t="shared" si="6"/>
        <v>0</v>
      </c>
      <c r="K22" s="78">
        <f t="shared" si="7"/>
        <v>0</v>
      </c>
      <c r="L22" s="95">
        <f t="shared" si="8"/>
        <v>16.547575578947367</v>
      </c>
      <c r="M22" s="96">
        <f t="shared" si="9"/>
        <v>0.41020368367168403</v>
      </c>
      <c r="N22" s="95">
        <f t="shared" si="10"/>
        <v>8.2737877894736833</v>
      </c>
      <c r="O22" s="96">
        <f t="shared" si="11"/>
        <v>0.20510184183584201</v>
      </c>
      <c r="P22" s="95">
        <f t="shared" si="12"/>
        <v>3.3095151157894733</v>
      </c>
      <c r="Q22" s="96">
        <f t="shared" si="13"/>
        <v>8.2040736734336803E-2</v>
      </c>
      <c r="R22" s="25">
        <f t="shared" si="14"/>
        <v>16.54757557894737</v>
      </c>
      <c r="S22" s="25">
        <f t="shared" si="15"/>
        <v>0.41020368367168414</v>
      </c>
      <c r="T22" s="95">
        <f t="shared" si="16"/>
        <v>15.720196799999998</v>
      </c>
      <c r="U22" s="96">
        <f t="shared" si="17"/>
        <v>0.38969349948809984</v>
      </c>
      <c r="W22" s="50"/>
    </row>
    <row r="23" spans="1:23" x14ac:dyDescent="0.3">
      <c r="A23" s="18">
        <f t="shared" si="18"/>
        <v>13</v>
      </c>
      <c r="B23" s="74">
        <v>23818.48</v>
      </c>
      <c r="C23" s="75"/>
      <c r="D23" s="74">
        <f t="shared" si="0"/>
        <v>32698.009343999998</v>
      </c>
      <c r="E23" s="78">
        <f t="shared" si="1"/>
        <v>810.56247893524767</v>
      </c>
      <c r="F23" s="74">
        <f t="shared" si="2"/>
        <v>2724.834112</v>
      </c>
      <c r="G23" s="78">
        <f t="shared" si="3"/>
        <v>67.546873244603972</v>
      </c>
      <c r="H23" s="74">
        <f t="shared" si="4"/>
        <v>0</v>
      </c>
      <c r="I23" s="78">
        <f t="shared" si="5"/>
        <v>0</v>
      </c>
      <c r="J23" s="74">
        <f t="shared" si="6"/>
        <v>0</v>
      </c>
      <c r="K23" s="78">
        <f t="shared" si="7"/>
        <v>0</v>
      </c>
      <c r="L23" s="95">
        <f t="shared" si="8"/>
        <v>16.547575578947367</v>
      </c>
      <c r="M23" s="96">
        <f t="shared" si="9"/>
        <v>0.41020368367168403</v>
      </c>
      <c r="N23" s="95">
        <f t="shared" si="10"/>
        <v>8.2737877894736833</v>
      </c>
      <c r="O23" s="96">
        <f t="shared" si="11"/>
        <v>0.20510184183584201</v>
      </c>
      <c r="P23" s="95">
        <f t="shared" si="12"/>
        <v>3.3095151157894733</v>
      </c>
      <c r="Q23" s="96">
        <f t="shared" si="13"/>
        <v>8.2040736734336803E-2</v>
      </c>
      <c r="R23" s="25">
        <f t="shared" si="14"/>
        <v>16.54757557894737</v>
      </c>
      <c r="S23" s="25">
        <f t="shared" si="15"/>
        <v>0.41020368367168414</v>
      </c>
      <c r="T23" s="95">
        <f t="shared" si="16"/>
        <v>15.720196799999998</v>
      </c>
      <c r="U23" s="96">
        <f t="shared" si="17"/>
        <v>0.38969349948809984</v>
      </c>
      <c r="W23" s="50"/>
    </row>
    <row r="24" spans="1:23" x14ac:dyDescent="0.3">
      <c r="A24" s="18">
        <f t="shared" si="18"/>
        <v>14</v>
      </c>
      <c r="B24" s="74">
        <v>24814.69</v>
      </c>
      <c r="C24" s="75"/>
      <c r="D24" s="74">
        <f t="shared" si="0"/>
        <v>34065.606432</v>
      </c>
      <c r="E24" s="78">
        <f t="shared" si="1"/>
        <v>844.46432519664154</v>
      </c>
      <c r="F24" s="74">
        <f t="shared" si="2"/>
        <v>2838.8005360000002</v>
      </c>
      <c r="G24" s="78">
        <f t="shared" si="3"/>
        <v>70.372027099720128</v>
      </c>
      <c r="H24" s="74">
        <f t="shared" si="4"/>
        <v>0</v>
      </c>
      <c r="I24" s="78">
        <f t="shared" si="5"/>
        <v>0</v>
      </c>
      <c r="J24" s="74">
        <f t="shared" si="6"/>
        <v>0</v>
      </c>
      <c r="K24" s="78">
        <f t="shared" si="7"/>
        <v>0</v>
      </c>
      <c r="L24" s="95">
        <f t="shared" si="8"/>
        <v>17.239679368421054</v>
      </c>
      <c r="M24" s="96">
        <f t="shared" si="9"/>
        <v>0.42736048845983887</v>
      </c>
      <c r="N24" s="95">
        <f t="shared" si="10"/>
        <v>8.6198396842105272</v>
      </c>
      <c r="O24" s="96">
        <f t="shared" si="11"/>
        <v>0.21368024422991944</v>
      </c>
      <c r="P24" s="95">
        <f t="shared" si="12"/>
        <v>3.447935873684211</v>
      </c>
      <c r="Q24" s="96">
        <f t="shared" si="13"/>
        <v>8.5472097691967772E-2</v>
      </c>
      <c r="R24" s="25">
        <f t="shared" si="14"/>
        <v>17.239679368421051</v>
      </c>
      <c r="S24" s="25">
        <f t="shared" si="15"/>
        <v>0.42736048845983876</v>
      </c>
      <c r="T24" s="95">
        <f t="shared" si="16"/>
        <v>16.3776954</v>
      </c>
      <c r="U24" s="96">
        <f t="shared" si="17"/>
        <v>0.40599246403684691</v>
      </c>
      <c r="W24" s="50"/>
    </row>
    <row r="25" spans="1:23" x14ac:dyDescent="0.3">
      <c r="A25" s="18">
        <f t="shared" si="18"/>
        <v>15</v>
      </c>
      <c r="B25" s="74">
        <v>24814.69</v>
      </c>
      <c r="C25" s="75"/>
      <c r="D25" s="74">
        <f t="shared" si="0"/>
        <v>34065.606432</v>
      </c>
      <c r="E25" s="78">
        <f t="shared" si="1"/>
        <v>844.46432519664154</v>
      </c>
      <c r="F25" s="74">
        <f t="shared" si="2"/>
        <v>2838.8005360000002</v>
      </c>
      <c r="G25" s="78">
        <f t="shared" si="3"/>
        <v>70.372027099720128</v>
      </c>
      <c r="H25" s="74">
        <f t="shared" si="4"/>
        <v>0</v>
      </c>
      <c r="I25" s="78">
        <f t="shared" si="5"/>
        <v>0</v>
      </c>
      <c r="J25" s="74">
        <f t="shared" si="6"/>
        <v>0</v>
      </c>
      <c r="K25" s="78">
        <f t="shared" si="7"/>
        <v>0</v>
      </c>
      <c r="L25" s="95">
        <f t="shared" si="8"/>
        <v>17.239679368421054</v>
      </c>
      <c r="M25" s="96">
        <f t="shared" si="9"/>
        <v>0.42736048845983887</v>
      </c>
      <c r="N25" s="95">
        <f t="shared" si="10"/>
        <v>8.6198396842105272</v>
      </c>
      <c r="O25" s="96">
        <f t="shared" si="11"/>
        <v>0.21368024422991944</v>
      </c>
      <c r="P25" s="95">
        <f t="shared" si="12"/>
        <v>3.447935873684211</v>
      </c>
      <c r="Q25" s="96">
        <f t="shared" si="13"/>
        <v>8.5472097691967772E-2</v>
      </c>
      <c r="R25" s="25">
        <f t="shared" si="14"/>
        <v>17.239679368421051</v>
      </c>
      <c r="S25" s="25">
        <f t="shared" si="15"/>
        <v>0.42736048845983876</v>
      </c>
      <c r="T25" s="95">
        <f t="shared" si="16"/>
        <v>16.3776954</v>
      </c>
      <c r="U25" s="96">
        <f t="shared" si="17"/>
        <v>0.40599246403684691</v>
      </c>
      <c r="W25" s="50"/>
    </row>
    <row r="26" spans="1:23" x14ac:dyDescent="0.3">
      <c r="A26" s="18">
        <f t="shared" si="18"/>
        <v>16</v>
      </c>
      <c r="B26" s="74">
        <v>25810.91</v>
      </c>
      <c r="C26" s="75"/>
      <c r="D26" s="74">
        <f t="shared" si="0"/>
        <v>35433.217248000001</v>
      </c>
      <c r="E26" s="78">
        <f t="shared" si="1"/>
        <v>878.36651176626617</v>
      </c>
      <c r="F26" s="74">
        <f t="shared" si="2"/>
        <v>2952.7681040000002</v>
      </c>
      <c r="G26" s="78">
        <f t="shared" si="3"/>
        <v>73.197209313855524</v>
      </c>
      <c r="H26" s="74">
        <f t="shared" si="4"/>
        <v>0</v>
      </c>
      <c r="I26" s="78">
        <f t="shared" si="5"/>
        <v>0</v>
      </c>
      <c r="J26" s="74">
        <f t="shared" si="6"/>
        <v>0</v>
      </c>
      <c r="K26" s="78">
        <f t="shared" si="7"/>
        <v>0</v>
      </c>
      <c r="L26" s="95">
        <f t="shared" si="8"/>
        <v>17.931790105263158</v>
      </c>
      <c r="M26" s="96">
        <f t="shared" si="9"/>
        <v>0.44451746546875814</v>
      </c>
      <c r="N26" s="95">
        <f t="shared" si="10"/>
        <v>8.9658950526315788</v>
      </c>
      <c r="O26" s="96">
        <f t="shared" si="11"/>
        <v>0.22225873273437907</v>
      </c>
      <c r="P26" s="95">
        <f t="shared" si="12"/>
        <v>3.5863580210526314</v>
      </c>
      <c r="Q26" s="96">
        <f t="shared" si="13"/>
        <v>8.8903493093751632E-2</v>
      </c>
      <c r="R26" s="25">
        <f t="shared" si="14"/>
        <v>17.931790105263161</v>
      </c>
      <c r="S26" s="25">
        <f t="shared" si="15"/>
        <v>0.44451746546875825</v>
      </c>
      <c r="T26" s="95">
        <f t="shared" si="16"/>
        <v>17.0352006</v>
      </c>
      <c r="U26" s="96">
        <f t="shared" si="17"/>
        <v>0.42229159219532025</v>
      </c>
      <c r="W26" s="50"/>
    </row>
    <row r="27" spans="1:23" x14ac:dyDescent="0.3">
      <c r="A27" s="18">
        <f t="shared" si="18"/>
        <v>17</v>
      </c>
      <c r="B27" s="74">
        <v>25810.91</v>
      </c>
      <c r="C27" s="75"/>
      <c r="D27" s="74">
        <f t="shared" si="0"/>
        <v>35433.217248000001</v>
      </c>
      <c r="E27" s="78">
        <f t="shared" si="1"/>
        <v>878.36651176626617</v>
      </c>
      <c r="F27" s="74">
        <f t="shared" si="2"/>
        <v>2952.7681040000002</v>
      </c>
      <c r="G27" s="78">
        <f t="shared" si="3"/>
        <v>73.197209313855524</v>
      </c>
      <c r="H27" s="74">
        <f t="shared" si="4"/>
        <v>0</v>
      </c>
      <c r="I27" s="78">
        <f t="shared" si="5"/>
        <v>0</v>
      </c>
      <c r="J27" s="74">
        <f t="shared" si="6"/>
        <v>0</v>
      </c>
      <c r="K27" s="78">
        <f t="shared" si="7"/>
        <v>0</v>
      </c>
      <c r="L27" s="95">
        <f t="shared" si="8"/>
        <v>17.931790105263158</v>
      </c>
      <c r="M27" s="96">
        <f t="shared" si="9"/>
        <v>0.44451746546875814</v>
      </c>
      <c r="N27" s="95">
        <f t="shared" si="10"/>
        <v>8.9658950526315788</v>
      </c>
      <c r="O27" s="96">
        <f t="shared" si="11"/>
        <v>0.22225873273437907</v>
      </c>
      <c r="P27" s="95">
        <f t="shared" si="12"/>
        <v>3.5863580210526314</v>
      </c>
      <c r="Q27" s="96">
        <f t="shared" si="13"/>
        <v>8.8903493093751632E-2</v>
      </c>
      <c r="R27" s="25">
        <f t="shared" si="14"/>
        <v>17.931790105263161</v>
      </c>
      <c r="S27" s="25">
        <f t="shared" si="15"/>
        <v>0.44451746546875825</v>
      </c>
      <c r="T27" s="95">
        <f t="shared" si="16"/>
        <v>17.0352006</v>
      </c>
      <c r="U27" s="96">
        <f t="shared" si="17"/>
        <v>0.42229159219532025</v>
      </c>
      <c r="W27" s="50"/>
    </row>
    <row r="28" spans="1:23" x14ac:dyDescent="0.3">
      <c r="A28" s="18">
        <f t="shared" si="18"/>
        <v>18</v>
      </c>
      <c r="B28" s="74">
        <v>26807.16</v>
      </c>
      <c r="C28" s="75"/>
      <c r="D28" s="74">
        <f t="shared" si="0"/>
        <v>36800.869248000003</v>
      </c>
      <c r="E28" s="78">
        <f t="shared" si="1"/>
        <v>912.26971926058332</v>
      </c>
      <c r="F28" s="74">
        <f t="shared" si="2"/>
        <v>3066.7391039999998</v>
      </c>
      <c r="G28" s="78">
        <f t="shared" si="3"/>
        <v>76.022476605048595</v>
      </c>
      <c r="H28" s="74">
        <f t="shared" si="4"/>
        <v>0</v>
      </c>
      <c r="I28" s="78">
        <f t="shared" si="5"/>
        <v>0</v>
      </c>
      <c r="J28" s="74">
        <f t="shared" si="6"/>
        <v>0</v>
      </c>
      <c r="K28" s="78">
        <f t="shared" si="7"/>
        <v>0</v>
      </c>
      <c r="L28" s="95">
        <f t="shared" si="8"/>
        <v>18.623921684210529</v>
      </c>
      <c r="M28" s="96">
        <f t="shared" si="9"/>
        <v>0.46167495913997131</v>
      </c>
      <c r="N28" s="95">
        <f t="shared" si="10"/>
        <v>9.3119608421052646</v>
      </c>
      <c r="O28" s="96">
        <f t="shared" si="11"/>
        <v>0.23083747956998565</v>
      </c>
      <c r="P28" s="95">
        <f t="shared" si="12"/>
        <v>3.7247843368421059</v>
      </c>
      <c r="Q28" s="96">
        <f t="shared" si="13"/>
        <v>9.2334991827994262E-2</v>
      </c>
      <c r="R28" s="25">
        <f t="shared" si="14"/>
        <v>18.623921684210526</v>
      </c>
      <c r="S28" s="25">
        <f t="shared" si="15"/>
        <v>0.46167495913997125</v>
      </c>
      <c r="T28" s="95">
        <f t="shared" si="16"/>
        <v>17.692725600000003</v>
      </c>
      <c r="U28" s="96">
        <f t="shared" si="17"/>
        <v>0.43859121118297278</v>
      </c>
      <c r="W28" s="50"/>
    </row>
    <row r="29" spans="1:23" x14ac:dyDescent="0.3">
      <c r="A29" s="18">
        <f t="shared" si="18"/>
        <v>19</v>
      </c>
      <c r="B29" s="74">
        <v>26807.16</v>
      </c>
      <c r="C29" s="75"/>
      <c r="D29" s="74">
        <f t="shared" si="0"/>
        <v>36800.869248000003</v>
      </c>
      <c r="E29" s="78">
        <f t="shared" si="1"/>
        <v>912.26971926058332</v>
      </c>
      <c r="F29" s="74">
        <f t="shared" si="2"/>
        <v>3066.7391039999998</v>
      </c>
      <c r="G29" s="78">
        <f t="shared" si="3"/>
        <v>76.022476605048595</v>
      </c>
      <c r="H29" s="74">
        <f t="shared" si="4"/>
        <v>0</v>
      </c>
      <c r="I29" s="78">
        <f t="shared" si="5"/>
        <v>0</v>
      </c>
      <c r="J29" s="74">
        <f t="shared" si="6"/>
        <v>0</v>
      </c>
      <c r="K29" s="78">
        <f t="shared" si="7"/>
        <v>0</v>
      </c>
      <c r="L29" s="95">
        <f t="shared" si="8"/>
        <v>18.623921684210529</v>
      </c>
      <c r="M29" s="96">
        <f t="shared" si="9"/>
        <v>0.46167495913997131</v>
      </c>
      <c r="N29" s="95">
        <f t="shared" si="10"/>
        <v>9.3119608421052646</v>
      </c>
      <c r="O29" s="96">
        <f t="shared" si="11"/>
        <v>0.23083747956998565</v>
      </c>
      <c r="P29" s="95">
        <f t="shared" si="12"/>
        <v>3.7247843368421059</v>
      </c>
      <c r="Q29" s="96">
        <f t="shared" si="13"/>
        <v>9.2334991827994262E-2</v>
      </c>
      <c r="R29" s="25">
        <f t="shared" si="14"/>
        <v>18.623921684210526</v>
      </c>
      <c r="S29" s="25">
        <f t="shared" si="15"/>
        <v>0.46167495913997125</v>
      </c>
      <c r="T29" s="95">
        <f t="shared" si="16"/>
        <v>17.692725600000003</v>
      </c>
      <c r="U29" s="96">
        <f t="shared" si="17"/>
        <v>0.43859121118297278</v>
      </c>
      <c r="W29" s="50"/>
    </row>
    <row r="30" spans="1:23" x14ac:dyDescent="0.3">
      <c r="A30" s="18">
        <f t="shared" si="18"/>
        <v>20</v>
      </c>
      <c r="B30" s="74">
        <v>27803.38</v>
      </c>
      <c r="C30" s="75"/>
      <c r="D30" s="74">
        <f t="shared" si="0"/>
        <v>38168.480064000003</v>
      </c>
      <c r="E30" s="78">
        <f t="shared" si="1"/>
        <v>946.17190583020783</v>
      </c>
      <c r="F30" s="74">
        <f t="shared" si="2"/>
        <v>3180.7066719999998</v>
      </c>
      <c r="G30" s="78">
        <f t="shared" si="3"/>
        <v>78.847658819183977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19.316032421052633</v>
      </c>
      <c r="M30" s="96">
        <f t="shared" si="9"/>
        <v>0.47883193614889064</v>
      </c>
      <c r="N30" s="95">
        <f t="shared" si="10"/>
        <v>9.6580162105263163</v>
      </c>
      <c r="O30" s="96">
        <f t="shared" si="11"/>
        <v>0.23941596807444532</v>
      </c>
      <c r="P30" s="95">
        <f t="shared" si="12"/>
        <v>3.8632064842105267</v>
      </c>
      <c r="Q30" s="96">
        <f t="shared" si="13"/>
        <v>9.5766387229778122E-2</v>
      </c>
      <c r="R30" s="25">
        <f t="shared" si="14"/>
        <v>19.316032421052633</v>
      </c>
      <c r="S30" s="25">
        <f t="shared" si="15"/>
        <v>0.47883193614889064</v>
      </c>
      <c r="T30" s="95">
        <f t="shared" si="16"/>
        <v>18.350230800000002</v>
      </c>
      <c r="U30" s="96">
        <f t="shared" si="17"/>
        <v>0.45489033934144613</v>
      </c>
      <c r="W30" s="50"/>
    </row>
    <row r="31" spans="1:23" x14ac:dyDescent="0.3">
      <c r="A31" s="18">
        <f t="shared" si="18"/>
        <v>21</v>
      </c>
      <c r="B31" s="74">
        <v>27803.38</v>
      </c>
      <c r="C31" s="75"/>
      <c r="D31" s="74">
        <f t="shared" si="0"/>
        <v>38168.480064000003</v>
      </c>
      <c r="E31" s="78">
        <f t="shared" si="1"/>
        <v>946.17190583020783</v>
      </c>
      <c r="F31" s="74">
        <f t="shared" si="2"/>
        <v>3180.7066719999998</v>
      </c>
      <c r="G31" s="78">
        <f t="shared" si="3"/>
        <v>78.847658819183977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19.316032421052633</v>
      </c>
      <c r="M31" s="96">
        <f t="shared" si="9"/>
        <v>0.47883193614889064</v>
      </c>
      <c r="N31" s="95">
        <f t="shared" si="10"/>
        <v>9.6580162105263163</v>
      </c>
      <c r="O31" s="96">
        <f t="shared" si="11"/>
        <v>0.23941596807444532</v>
      </c>
      <c r="P31" s="95">
        <f t="shared" si="12"/>
        <v>3.8632064842105267</v>
      </c>
      <c r="Q31" s="96">
        <f t="shared" si="13"/>
        <v>9.5766387229778122E-2</v>
      </c>
      <c r="R31" s="25">
        <f t="shared" si="14"/>
        <v>19.316032421052633</v>
      </c>
      <c r="S31" s="25">
        <f t="shared" si="15"/>
        <v>0.47883193614889064</v>
      </c>
      <c r="T31" s="95">
        <f t="shared" si="16"/>
        <v>18.350230800000002</v>
      </c>
      <c r="U31" s="96">
        <f t="shared" si="17"/>
        <v>0.45489033934144613</v>
      </c>
      <c r="W31" s="50"/>
    </row>
    <row r="32" spans="1:23" x14ac:dyDescent="0.3">
      <c r="A32" s="18">
        <f t="shared" si="18"/>
        <v>22</v>
      </c>
      <c r="B32" s="74">
        <v>28799.599999999999</v>
      </c>
      <c r="C32" s="75"/>
      <c r="D32" s="74">
        <f t="shared" si="0"/>
        <v>39536.090879999996</v>
      </c>
      <c r="E32" s="78">
        <f t="shared" si="1"/>
        <v>980.07409239983235</v>
      </c>
      <c r="F32" s="74">
        <f t="shared" si="2"/>
        <v>3294.6742400000003</v>
      </c>
      <c r="G32" s="78">
        <f t="shared" si="3"/>
        <v>81.672841033319372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20.008143157894736</v>
      </c>
      <c r="M32" s="96">
        <f t="shared" si="9"/>
        <v>0.49598891315780991</v>
      </c>
      <c r="N32" s="95">
        <f t="shared" si="10"/>
        <v>10.004071578947368</v>
      </c>
      <c r="O32" s="96">
        <f t="shared" si="11"/>
        <v>0.24799445657890495</v>
      </c>
      <c r="P32" s="95">
        <f t="shared" si="12"/>
        <v>4.0016286315789475</v>
      </c>
      <c r="Q32" s="96">
        <f t="shared" si="13"/>
        <v>9.9197782631561995E-2</v>
      </c>
      <c r="R32" s="25">
        <f t="shared" si="14"/>
        <v>20.00814315789474</v>
      </c>
      <c r="S32" s="25">
        <f t="shared" si="15"/>
        <v>0.49598891315781002</v>
      </c>
      <c r="T32" s="95">
        <f t="shared" si="16"/>
        <v>19.007735999999998</v>
      </c>
      <c r="U32" s="96">
        <f t="shared" si="17"/>
        <v>0.47118946749991936</v>
      </c>
      <c r="W32" s="50"/>
    </row>
    <row r="33" spans="1:23" x14ac:dyDescent="0.3">
      <c r="A33" s="18">
        <f t="shared" si="18"/>
        <v>23</v>
      </c>
      <c r="B33" s="74">
        <v>29795.82</v>
      </c>
      <c r="C33" s="75"/>
      <c r="D33" s="74">
        <f t="shared" si="0"/>
        <v>40903.701696000004</v>
      </c>
      <c r="E33" s="78">
        <f t="shared" si="1"/>
        <v>1013.9762789694571</v>
      </c>
      <c r="F33" s="74">
        <f t="shared" si="2"/>
        <v>3408.6418080000003</v>
      </c>
      <c r="G33" s="78">
        <f t="shared" si="3"/>
        <v>84.498023247454768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20.700253894736843</v>
      </c>
      <c r="M33" s="96">
        <f t="shared" si="9"/>
        <v>0.51314589016672929</v>
      </c>
      <c r="N33" s="95">
        <f t="shared" si="10"/>
        <v>10.350126947368421</v>
      </c>
      <c r="O33" s="96">
        <f t="shared" si="11"/>
        <v>0.25657294508336465</v>
      </c>
      <c r="P33" s="95">
        <f t="shared" si="12"/>
        <v>4.1400507789473684</v>
      </c>
      <c r="Q33" s="96">
        <f t="shared" si="13"/>
        <v>0.10262917803334586</v>
      </c>
      <c r="R33" s="25">
        <f t="shared" si="14"/>
        <v>20.700253894736843</v>
      </c>
      <c r="S33" s="25">
        <f t="shared" si="15"/>
        <v>0.51314589016672929</v>
      </c>
      <c r="T33" s="95">
        <f t="shared" si="16"/>
        <v>19.665241200000001</v>
      </c>
      <c r="U33" s="96">
        <f t="shared" si="17"/>
        <v>0.48748859565839281</v>
      </c>
      <c r="W33" s="50"/>
    </row>
    <row r="34" spans="1:23" x14ac:dyDescent="0.3">
      <c r="A34" s="18">
        <f t="shared" si="18"/>
        <v>24</v>
      </c>
      <c r="B34" s="74">
        <v>30792.04</v>
      </c>
      <c r="C34" s="75"/>
      <c r="D34" s="74">
        <f t="shared" si="0"/>
        <v>42271.312512000004</v>
      </c>
      <c r="E34" s="78">
        <f t="shared" si="1"/>
        <v>1047.8784655390818</v>
      </c>
      <c r="F34" s="74">
        <f t="shared" si="2"/>
        <v>3522.6093760000003</v>
      </c>
      <c r="G34" s="78">
        <f t="shared" si="3"/>
        <v>87.323205461590149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21.39236463157895</v>
      </c>
      <c r="M34" s="96">
        <f t="shared" si="9"/>
        <v>0.53030286717564867</v>
      </c>
      <c r="N34" s="95">
        <f t="shared" si="10"/>
        <v>10.696182315789475</v>
      </c>
      <c r="O34" s="96">
        <f t="shared" si="11"/>
        <v>0.26515143358782434</v>
      </c>
      <c r="P34" s="95">
        <f t="shared" si="12"/>
        <v>4.2784729263157901</v>
      </c>
      <c r="Q34" s="96">
        <f t="shared" si="13"/>
        <v>0.10606057343512974</v>
      </c>
      <c r="R34" s="25">
        <f t="shared" si="14"/>
        <v>21.39236463157895</v>
      </c>
      <c r="S34" s="25">
        <f t="shared" si="15"/>
        <v>0.53030286717564867</v>
      </c>
      <c r="T34" s="95">
        <f t="shared" si="16"/>
        <v>20.322746400000003</v>
      </c>
      <c r="U34" s="96">
        <f t="shared" si="17"/>
        <v>0.50378772381686621</v>
      </c>
      <c r="W34" s="50"/>
    </row>
    <row r="35" spans="1:23" x14ac:dyDescent="0.3">
      <c r="A35" s="18">
        <f t="shared" si="18"/>
        <v>25</v>
      </c>
      <c r="B35" s="74">
        <v>30792.04</v>
      </c>
      <c r="C35" s="75"/>
      <c r="D35" s="74">
        <f t="shared" si="0"/>
        <v>42271.312512000004</v>
      </c>
      <c r="E35" s="78">
        <f t="shared" si="1"/>
        <v>1047.8784655390818</v>
      </c>
      <c r="F35" s="74">
        <f t="shared" si="2"/>
        <v>3522.6093760000003</v>
      </c>
      <c r="G35" s="78">
        <f t="shared" si="3"/>
        <v>87.323205461590149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21.39236463157895</v>
      </c>
      <c r="M35" s="96">
        <f t="shared" si="9"/>
        <v>0.53030286717564867</v>
      </c>
      <c r="N35" s="95">
        <f t="shared" si="10"/>
        <v>10.696182315789475</v>
      </c>
      <c r="O35" s="96">
        <f t="shared" si="11"/>
        <v>0.26515143358782434</v>
      </c>
      <c r="P35" s="95">
        <f t="shared" si="12"/>
        <v>4.2784729263157901</v>
      </c>
      <c r="Q35" s="96">
        <f t="shared" si="13"/>
        <v>0.10606057343512974</v>
      </c>
      <c r="R35" s="25">
        <f t="shared" si="14"/>
        <v>21.39236463157895</v>
      </c>
      <c r="S35" s="25">
        <f t="shared" si="15"/>
        <v>0.53030286717564867</v>
      </c>
      <c r="T35" s="95">
        <f t="shared" si="16"/>
        <v>20.322746400000003</v>
      </c>
      <c r="U35" s="96">
        <f t="shared" si="17"/>
        <v>0.50378772381686621</v>
      </c>
      <c r="W35" s="50"/>
    </row>
    <row r="36" spans="1:23" x14ac:dyDescent="0.3">
      <c r="A36" s="18">
        <f t="shared" si="18"/>
        <v>26</v>
      </c>
      <c r="B36" s="74">
        <v>30792.04</v>
      </c>
      <c r="C36" s="75"/>
      <c r="D36" s="74">
        <f t="shared" si="0"/>
        <v>42271.312512000004</v>
      </c>
      <c r="E36" s="78">
        <f t="shared" si="1"/>
        <v>1047.8784655390818</v>
      </c>
      <c r="F36" s="74">
        <f t="shared" si="2"/>
        <v>3522.6093760000003</v>
      </c>
      <c r="G36" s="78">
        <f t="shared" si="3"/>
        <v>87.323205461590149</v>
      </c>
      <c r="H36" s="74">
        <f t="shared" si="4"/>
        <v>0</v>
      </c>
      <c r="I36" s="78">
        <f t="shared" si="5"/>
        <v>0</v>
      </c>
      <c r="J36" s="74">
        <f t="shared" si="6"/>
        <v>0</v>
      </c>
      <c r="K36" s="78">
        <f t="shared" si="7"/>
        <v>0</v>
      </c>
      <c r="L36" s="95">
        <f t="shared" si="8"/>
        <v>21.39236463157895</v>
      </c>
      <c r="M36" s="96">
        <f t="shared" si="9"/>
        <v>0.53030286717564867</v>
      </c>
      <c r="N36" s="95">
        <f t="shared" si="10"/>
        <v>10.696182315789475</v>
      </c>
      <c r="O36" s="96">
        <f t="shared" si="11"/>
        <v>0.26515143358782434</v>
      </c>
      <c r="P36" s="95">
        <f t="shared" si="12"/>
        <v>4.2784729263157901</v>
      </c>
      <c r="Q36" s="96">
        <f t="shared" si="13"/>
        <v>0.10606057343512974</v>
      </c>
      <c r="R36" s="25">
        <f t="shared" si="14"/>
        <v>21.39236463157895</v>
      </c>
      <c r="S36" s="25">
        <f t="shared" si="15"/>
        <v>0.53030286717564867</v>
      </c>
      <c r="T36" s="95">
        <f t="shared" si="16"/>
        <v>20.322746400000003</v>
      </c>
      <c r="U36" s="96">
        <f t="shared" si="17"/>
        <v>0.50378772381686621</v>
      </c>
      <c r="W36" s="50"/>
    </row>
    <row r="37" spans="1:23" x14ac:dyDescent="0.3">
      <c r="A37" s="18">
        <f t="shared" si="18"/>
        <v>27</v>
      </c>
      <c r="B37" s="74">
        <v>30792.04</v>
      </c>
      <c r="C37" s="75"/>
      <c r="D37" s="74">
        <f t="shared" si="0"/>
        <v>42271.312512000004</v>
      </c>
      <c r="E37" s="78">
        <f t="shared" si="1"/>
        <v>1047.8784655390818</v>
      </c>
      <c r="F37" s="74">
        <f t="shared" si="2"/>
        <v>3522.6093760000003</v>
      </c>
      <c r="G37" s="78">
        <f t="shared" si="3"/>
        <v>87.323205461590149</v>
      </c>
      <c r="H37" s="74">
        <f t="shared" si="4"/>
        <v>0</v>
      </c>
      <c r="I37" s="78">
        <f t="shared" si="5"/>
        <v>0</v>
      </c>
      <c r="J37" s="74">
        <f t="shared" si="6"/>
        <v>0</v>
      </c>
      <c r="K37" s="78">
        <f t="shared" si="7"/>
        <v>0</v>
      </c>
      <c r="L37" s="95">
        <f t="shared" si="8"/>
        <v>21.39236463157895</v>
      </c>
      <c r="M37" s="96">
        <f t="shared" si="9"/>
        <v>0.53030286717564867</v>
      </c>
      <c r="N37" s="95">
        <f t="shared" si="10"/>
        <v>10.696182315789475</v>
      </c>
      <c r="O37" s="96">
        <f t="shared" si="11"/>
        <v>0.26515143358782434</v>
      </c>
      <c r="P37" s="95">
        <f t="shared" si="12"/>
        <v>4.2784729263157901</v>
      </c>
      <c r="Q37" s="96">
        <f t="shared" si="13"/>
        <v>0.10606057343512974</v>
      </c>
      <c r="R37" s="25">
        <f t="shared" si="14"/>
        <v>21.39236463157895</v>
      </c>
      <c r="S37" s="25">
        <f t="shared" si="15"/>
        <v>0.53030286717564867</v>
      </c>
      <c r="T37" s="95">
        <f t="shared" si="16"/>
        <v>20.322746400000003</v>
      </c>
      <c r="U37" s="96">
        <f t="shared" si="17"/>
        <v>0.50378772381686621</v>
      </c>
      <c r="W37" s="50"/>
    </row>
    <row r="38" spans="1:23" x14ac:dyDescent="0.3">
      <c r="A38" s="26"/>
      <c r="B38" s="76"/>
      <c r="C38" s="77"/>
      <c r="D38" s="76"/>
      <c r="E38" s="77"/>
      <c r="F38" s="76"/>
      <c r="G38" s="77"/>
      <c r="H38" s="76"/>
      <c r="I38" s="77"/>
      <c r="J38" s="76"/>
      <c r="K38" s="77"/>
      <c r="L38" s="76"/>
      <c r="M38" s="77"/>
      <c r="N38" s="76"/>
      <c r="O38" s="77"/>
      <c r="P38" s="76"/>
      <c r="Q38" s="77"/>
      <c r="R38" s="26"/>
      <c r="S38" s="26"/>
      <c r="T38" s="76"/>
      <c r="U38" s="77"/>
    </row>
  </sheetData>
  <dataConsolidate/>
  <mergeCells count="287">
    <mergeCell ref="T28:U28"/>
    <mergeCell ref="T29:U29"/>
    <mergeCell ref="T30:U30"/>
    <mergeCell ref="T23:U23"/>
    <mergeCell ref="T24:U24"/>
    <mergeCell ref="T38:U38"/>
    <mergeCell ref="T31:U31"/>
    <mergeCell ref="T32:U32"/>
    <mergeCell ref="T33:U33"/>
    <mergeCell ref="T34:U34"/>
    <mergeCell ref="A1:B1"/>
    <mergeCell ref="T35:U35"/>
    <mergeCell ref="T36:U36"/>
    <mergeCell ref="T37:U37"/>
    <mergeCell ref="T27:U27"/>
    <mergeCell ref="T16:U16"/>
    <mergeCell ref="T17:U17"/>
    <mergeCell ref="T18:U18"/>
    <mergeCell ref="T25:U25"/>
    <mergeCell ref="T26:U26"/>
    <mergeCell ref="T19:U19"/>
    <mergeCell ref="T20:U20"/>
    <mergeCell ref="T21:U21"/>
    <mergeCell ref="T22:U22"/>
    <mergeCell ref="T10:U10"/>
    <mergeCell ref="T11:U11"/>
    <mergeCell ref="T12:U12"/>
    <mergeCell ref="T13:U13"/>
    <mergeCell ref="T14:U14"/>
    <mergeCell ref="T15:U15"/>
    <mergeCell ref="P33:Q33"/>
    <mergeCell ref="P34:Q34"/>
    <mergeCell ref="P35:Q35"/>
    <mergeCell ref="P36:Q36"/>
    <mergeCell ref="P37:Q37"/>
    <mergeCell ref="P38:Q38"/>
    <mergeCell ref="P27:Q27"/>
    <mergeCell ref="P28:Q28"/>
    <mergeCell ref="P29:Q29"/>
    <mergeCell ref="P30:Q30"/>
    <mergeCell ref="P31:Q31"/>
    <mergeCell ref="P32:Q32"/>
    <mergeCell ref="P21:Q21"/>
    <mergeCell ref="P22:Q22"/>
    <mergeCell ref="P23:Q23"/>
    <mergeCell ref="P24:Q24"/>
    <mergeCell ref="P25:Q25"/>
    <mergeCell ref="P26:Q26"/>
    <mergeCell ref="P15:Q15"/>
    <mergeCell ref="P16:Q16"/>
    <mergeCell ref="P17:Q17"/>
    <mergeCell ref="P18:Q18"/>
    <mergeCell ref="P19:Q19"/>
    <mergeCell ref="P20:Q20"/>
    <mergeCell ref="N34:O34"/>
    <mergeCell ref="N35:O35"/>
    <mergeCell ref="N36:O36"/>
    <mergeCell ref="N21:O21"/>
    <mergeCell ref="N37:O37"/>
    <mergeCell ref="N38:O38"/>
    <mergeCell ref="P10:Q10"/>
    <mergeCell ref="P11:Q11"/>
    <mergeCell ref="P12:Q12"/>
    <mergeCell ref="P13:Q13"/>
    <mergeCell ref="P14:Q14"/>
    <mergeCell ref="N28:O28"/>
    <mergeCell ref="N29:O29"/>
    <mergeCell ref="N30:O30"/>
    <mergeCell ref="N31:O31"/>
    <mergeCell ref="N32:O32"/>
    <mergeCell ref="N33:O33"/>
    <mergeCell ref="N22:O22"/>
    <mergeCell ref="N23:O23"/>
    <mergeCell ref="N24:O24"/>
    <mergeCell ref="N25:O25"/>
    <mergeCell ref="N26:O26"/>
    <mergeCell ref="N27:O27"/>
    <mergeCell ref="N16:O16"/>
    <mergeCell ref="N17:O17"/>
    <mergeCell ref="N18:O18"/>
    <mergeCell ref="N19:O19"/>
    <mergeCell ref="N20:O20"/>
    <mergeCell ref="L33:M33"/>
    <mergeCell ref="L34:M34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21:M21"/>
    <mergeCell ref="L22:M22"/>
    <mergeCell ref="L23:M23"/>
    <mergeCell ref="L24:M24"/>
    <mergeCell ref="L25:M25"/>
    <mergeCell ref="L26:M26"/>
    <mergeCell ref="J38:K38"/>
    <mergeCell ref="L10:M10"/>
    <mergeCell ref="L13:M13"/>
    <mergeCell ref="L14:M14"/>
    <mergeCell ref="L15:M15"/>
    <mergeCell ref="L16:M16"/>
    <mergeCell ref="L17:M17"/>
    <mergeCell ref="L18:M18"/>
    <mergeCell ref="L19:M19"/>
    <mergeCell ref="L20:M20"/>
    <mergeCell ref="J32:K32"/>
    <mergeCell ref="J33:K33"/>
    <mergeCell ref="J34:K34"/>
    <mergeCell ref="J35:K35"/>
    <mergeCell ref="J36:K36"/>
    <mergeCell ref="J37:K37"/>
    <mergeCell ref="J26:K26"/>
    <mergeCell ref="J27:K27"/>
    <mergeCell ref="H28:I28"/>
    <mergeCell ref="H29:I29"/>
    <mergeCell ref="H30:I30"/>
    <mergeCell ref="H31:I31"/>
    <mergeCell ref="H20:I20"/>
    <mergeCell ref="H21:I21"/>
    <mergeCell ref="J28:K28"/>
    <mergeCell ref="J29:K29"/>
    <mergeCell ref="J30:K30"/>
    <mergeCell ref="J31:K31"/>
    <mergeCell ref="J20:K20"/>
    <mergeCell ref="J21:K21"/>
    <mergeCell ref="J22:K22"/>
    <mergeCell ref="J23:K23"/>
    <mergeCell ref="J24:K24"/>
    <mergeCell ref="J25:K25"/>
    <mergeCell ref="L9:M9"/>
    <mergeCell ref="N9:O9"/>
    <mergeCell ref="N13:O13"/>
    <mergeCell ref="N14:O14"/>
    <mergeCell ref="N15:O15"/>
    <mergeCell ref="L11:M11"/>
    <mergeCell ref="H38:I38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H32:I32"/>
    <mergeCell ref="H33:I33"/>
    <mergeCell ref="H34:I34"/>
    <mergeCell ref="H35:I35"/>
    <mergeCell ref="H36:I36"/>
    <mergeCell ref="H37:I37"/>
    <mergeCell ref="H26:I26"/>
    <mergeCell ref="H27:I27"/>
    <mergeCell ref="H16:I16"/>
    <mergeCell ref="H17:I17"/>
    <mergeCell ref="H18:I18"/>
    <mergeCell ref="H19:I19"/>
    <mergeCell ref="J19:K19"/>
    <mergeCell ref="N10:O10"/>
    <mergeCell ref="N11:O11"/>
    <mergeCell ref="N12:O12"/>
    <mergeCell ref="H12:I12"/>
    <mergeCell ref="H13:I13"/>
    <mergeCell ref="H14:I14"/>
    <mergeCell ref="H15:I15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H6:I6"/>
    <mergeCell ref="J6:K6"/>
    <mergeCell ref="J7:K7"/>
    <mergeCell ref="L7:Q7"/>
    <mergeCell ref="J8:K8"/>
    <mergeCell ref="D36:E36"/>
    <mergeCell ref="D37:E37"/>
    <mergeCell ref="D38:E38"/>
    <mergeCell ref="D9:E9"/>
    <mergeCell ref="F10:G10"/>
    <mergeCell ref="F11:G11"/>
    <mergeCell ref="F12:G12"/>
    <mergeCell ref="J9:K9"/>
    <mergeCell ref="F13:G13"/>
    <mergeCell ref="F14:G14"/>
    <mergeCell ref="F9:G9"/>
    <mergeCell ref="H9:I9"/>
    <mergeCell ref="H10:I10"/>
    <mergeCell ref="H11:I11"/>
    <mergeCell ref="F21:G21"/>
    <mergeCell ref="F22:G22"/>
    <mergeCell ref="F23:G23"/>
    <mergeCell ref="F24:G24"/>
    <mergeCell ref="F25:G25"/>
    <mergeCell ref="D20:E20"/>
    <mergeCell ref="D21:E21"/>
    <mergeCell ref="D22:E22"/>
    <mergeCell ref="D23:E23"/>
    <mergeCell ref="D32:E32"/>
    <mergeCell ref="B33:C33"/>
    <mergeCell ref="B34:C34"/>
    <mergeCell ref="B20:C20"/>
    <mergeCell ref="T7:U7"/>
    <mergeCell ref="F26:G26"/>
    <mergeCell ref="F15:G15"/>
    <mergeCell ref="F16:G16"/>
    <mergeCell ref="F17:G17"/>
    <mergeCell ref="F18:G18"/>
    <mergeCell ref="F19:G19"/>
    <mergeCell ref="F20:G20"/>
    <mergeCell ref="F33:G33"/>
    <mergeCell ref="F34:G34"/>
    <mergeCell ref="H22:I22"/>
    <mergeCell ref="H23:I23"/>
    <mergeCell ref="H24:I24"/>
    <mergeCell ref="H25:I25"/>
    <mergeCell ref="P9:Q9"/>
    <mergeCell ref="T9:U9"/>
    <mergeCell ref="D30:E30"/>
    <mergeCell ref="D31:E31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B38:C38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B27:C27"/>
    <mergeCell ref="B28:C28"/>
    <mergeCell ref="B29:C29"/>
    <mergeCell ref="B22:C22"/>
    <mergeCell ref="B23:C23"/>
    <mergeCell ref="B24:C24"/>
    <mergeCell ref="B25:C25"/>
    <mergeCell ref="B26:C26"/>
    <mergeCell ref="B35:C35"/>
    <mergeCell ref="B36:C36"/>
    <mergeCell ref="B37:C37"/>
    <mergeCell ref="B30:C30"/>
    <mergeCell ref="B31:C31"/>
    <mergeCell ref="B32:C32"/>
    <mergeCell ref="B21:C21"/>
    <mergeCell ref="L6:Q6"/>
    <mergeCell ref="B6:E6"/>
    <mergeCell ref="B8:C8"/>
    <mergeCell ref="P8:Q8"/>
    <mergeCell ref="F7:G7"/>
    <mergeCell ref="H7:I7"/>
    <mergeCell ref="H8:I8"/>
    <mergeCell ref="B15:C15"/>
    <mergeCell ref="L12:M12"/>
    <mergeCell ref="B10:C10"/>
    <mergeCell ref="B11:C11"/>
    <mergeCell ref="B12:C12"/>
    <mergeCell ref="B19:C19"/>
    <mergeCell ref="B16:C16"/>
    <mergeCell ref="B17:C17"/>
    <mergeCell ref="B18:C18"/>
    <mergeCell ref="B13:C13"/>
    <mergeCell ref="B14:C14"/>
    <mergeCell ref="B7:C7"/>
    <mergeCell ref="D7:E7"/>
    <mergeCell ref="D8:E8"/>
    <mergeCell ref="B9:C9"/>
    <mergeCell ref="D19:E19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zoomScale="75" zoomScaleNormal="75" workbookViewId="0">
      <selection activeCell="F24" sqref="F24:G24"/>
    </sheetView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9.42578125" style="1" bestFit="1" customWidth="1"/>
    <col min="24" max="16384" width="8.85546875" style="1"/>
  </cols>
  <sheetData>
    <row r="1" spans="1:23" ht="16.5" x14ac:dyDescent="0.3">
      <c r="A1" s="5" t="s">
        <v>40</v>
      </c>
      <c r="B1" s="5" t="s">
        <v>1</v>
      </c>
      <c r="C1" s="5"/>
      <c r="D1" s="5"/>
      <c r="E1" s="6">
        <v>630</v>
      </c>
      <c r="F1" s="48" t="s">
        <v>104</v>
      </c>
      <c r="G1" s="7"/>
      <c r="H1" s="7"/>
      <c r="N1" s="47" t="str">
        <f>Voorblad!G24</f>
        <v>1 april 2020</v>
      </c>
      <c r="Q1" s="8" t="s">
        <v>39</v>
      </c>
    </row>
    <row r="2" spans="1:23" ht="16.5" x14ac:dyDescent="0.3">
      <c r="A2" s="5"/>
      <c r="B2" s="5"/>
      <c r="C2" s="5"/>
      <c r="D2" s="5"/>
      <c r="E2" s="27" t="s">
        <v>182</v>
      </c>
      <c r="F2" s="5"/>
      <c r="G2" s="5"/>
      <c r="H2" s="5"/>
    </row>
    <row r="3" spans="1:23" ht="17.25" x14ac:dyDescent="0.35">
      <c r="A3" s="5"/>
      <c r="B3" s="5"/>
      <c r="C3" s="5"/>
      <c r="D3" s="5"/>
      <c r="E3" s="10">
        <v>430</v>
      </c>
      <c r="F3" s="11" t="s">
        <v>105</v>
      </c>
      <c r="G3" s="11"/>
      <c r="H3" s="5"/>
    </row>
    <row r="4" spans="1:23" ht="17.25" x14ac:dyDescent="0.35">
      <c r="A4" s="5"/>
      <c r="B4" s="5"/>
      <c r="C4" s="5"/>
      <c r="D4" s="5"/>
      <c r="E4" s="10">
        <v>440</v>
      </c>
      <c r="F4" s="11" t="s">
        <v>175</v>
      </c>
      <c r="G4" s="11"/>
      <c r="H4" s="5"/>
    </row>
    <row r="5" spans="1:23" ht="17.25" x14ac:dyDescent="0.35">
      <c r="A5" s="5"/>
      <c r="B5" s="5"/>
      <c r="C5" s="5"/>
      <c r="D5" s="5"/>
      <c r="E5" s="10">
        <v>160</v>
      </c>
      <c r="F5" s="11" t="s">
        <v>106</v>
      </c>
      <c r="G5" s="11"/>
      <c r="H5" s="5"/>
      <c r="U5" s="13"/>
    </row>
    <row r="6" spans="1:23" ht="17.25" x14ac:dyDescent="0.35">
      <c r="A6" s="5"/>
      <c r="B6" s="5"/>
      <c r="C6" s="5"/>
      <c r="D6" s="5"/>
      <c r="E6" s="10">
        <v>100</v>
      </c>
      <c r="F6" s="11" t="s">
        <v>174</v>
      </c>
      <c r="G6" s="11"/>
      <c r="H6" s="5"/>
      <c r="U6" s="13"/>
    </row>
    <row r="7" spans="1:23" ht="17.25" x14ac:dyDescent="0.35">
      <c r="A7" s="5"/>
      <c r="B7" s="5"/>
      <c r="C7" s="5"/>
      <c r="D7" s="5"/>
      <c r="E7" s="10">
        <v>631</v>
      </c>
      <c r="F7" s="11" t="s">
        <v>5</v>
      </c>
      <c r="G7" s="11"/>
      <c r="H7" s="5"/>
      <c r="U7" s="13"/>
    </row>
    <row r="8" spans="1:23" x14ac:dyDescent="0.3">
      <c r="A8" s="8"/>
      <c r="T8" s="1" t="s">
        <v>6</v>
      </c>
      <c r="U8" s="13">
        <f>Voorblad!D2</f>
        <v>1.3728</v>
      </c>
    </row>
    <row r="10" spans="1:23" x14ac:dyDescent="0.3">
      <c r="A10" s="14"/>
      <c r="B10" s="83" t="s">
        <v>7</v>
      </c>
      <c r="C10" s="91"/>
      <c r="D10" s="91"/>
      <c r="E10" s="84"/>
      <c r="F10" s="15" t="s">
        <v>8</v>
      </c>
      <c r="G10" s="16"/>
      <c r="H10" s="83" t="s">
        <v>9</v>
      </c>
      <c r="I10" s="86"/>
      <c r="J10" s="83" t="s">
        <v>10</v>
      </c>
      <c r="K10" s="84"/>
      <c r="L10" s="83" t="s">
        <v>11</v>
      </c>
      <c r="M10" s="91"/>
      <c r="N10" s="91"/>
      <c r="O10" s="91"/>
      <c r="P10" s="91"/>
      <c r="Q10" s="84"/>
      <c r="R10" s="17" t="s">
        <v>12</v>
      </c>
      <c r="S10" s="17"/>
      <c r="T10" s="17"/>
      <c r="U10" s="16"/>
    </row>
    <row r="11" spans="1:23" x14ac:dyDescent="0.3">
      <c r="A11" s="18"/>
      <c r="B11" s="79">
        <v>1</v>
      </c>
      <c r="C11" s="80"/>
      <c r="D11" s="79"/>
      <c r="E11" s="80"/>
      <c r="F11" s="79"/>
      <c r="G11" s="80"/>
      <c r="H11" s="79"/>
      <c r="I11" s="80"/>
      <c r="J11" s="87" t="s">
        <v>13</v>
      </c>
      <c r="K11" s="80"/>
      <c r="L11" s="87" t="s">
        <v>14</v>
      </c>
      <c r="M11" s="88"/>
      <c r="N11" s="88"/>
      <c r="O11" s="88"/>
      <c r="P11" s="88"/>
      <c r="Q11" s="80"/>
      <c r="R11" s="19"/>
      <c r="S11" s="19"/>
      <c r="T11" s="85" t="s">
        <v>15</v>
      </c>
      <c r="U11" s="80"/>
    </row>
    <row r="12" spans="1:23" x14ac:dyDescent="0.3">
      <c r="A12" s="18"/>
      <c r="B12" s="92" t="s">
        <v>16</v>
      </c>
      <c r="C12" s="93"/>
      <c r="D12" s="81" t="str">
        <f>Voorblad!G24</f>
        <v>1 april 2020</v>
      </c>
      <c r="E12" s="82"/>
      <c r="F12" s="20" t="str">
        <f>D12</f>
        <v>1 april 2020</v>
      </c>
      <c r="G12" s="21"/>
      <c r="H12" s="89"/>
      <c r="I12" s="82"/>
      <c r="J12" s="89"/>
      <c r="K12" s="82"/>
      <c r="L12" s="22">
        <v>1</v>
      </c>
      <c r="M12" s="19"/>
      <c r="N12" s="23">
        <v>0.5</v>
      </c>
      <c r="O12" s="19"/>
      <c r="P12" s="94">
        <v>0.2</v>
      </c>
      <c r="Q12" s="93"/>
      <c r="R12" s="19" t="s">
        <v>9</v>
      </c>
      <c r="S12" s="19"/>
      <c r="T12" s="19"/>
      <c r="U12" s="24"/>
    </row>
    <row r="13" spans="1:23" x14ac:dyDescent="0.3">
      <c r="A13" s="18"/>
      <c r="B13" s="83"/>
      <c r="C13" s="84"/>
      <c r="D13" s="90"/>
      <c r="E13" s="86"/>
      <c r="F13" s="90"/>
      <c r="G13" s="86"/>
      <c r="H13" s="90"/>
      <c r="I13" s="86"/>
      <c r="J13" s="90"/>
      <c r="K13" s="86"/>
      <c r="L13" s="90"/>
      <c r="M13" s="86"/>
      <c r="N13" s="90"/>
      <c r="O13" s="86"/>
      <c r="P13" s="90"/>
      <c r="Q13" s="86"/>
      <c r="R13" s="14"/>
      <c r="S13" s="14"/>
      <c r="T13" s="90"/>
      <c r="U13" s="86"/>
    </row>
    <row r="14" spans="1:23" x14ac:dyDescent="0.3">
      <c r="A14" s="18">
        <v>0</v>
      </c>
      <c r="B14" s="74">
        <v>15689.32</v>
      </c>
      <c r="C14" s="75"/>
      <c r="D14" s="74">
        <f t="shared" ref="D14:D41" si="0">B14*$U$8</f>
        <v>21538.298495999999</v>
      </c>
      <c r="E14" s="78">
        <f t="shared" ref="E14:E41" si="1">D14/40.3399</f>
        <v>533.92047317916013</v>
      </c>
      <c r="F14" s="74">
        <f t="shared" ref="F14:F41" si="2">B14/12*$U$8</f>
        <v>1794.8582080000001</v>
      </c>
      <c r="G14" s="78">
        <f t="shared" ref="G14:G41" si="3">F14/40.3399</f>
        <v>44.493372764930008</v>
      </c>
      <c r="H14" s="74">
        <f t="shared" ref="H14:H41" si="4">((B14&lt;19968.2)*913.03+(B14&gt;19968.2)*(B14&lt;20424.71)*(20424.71-B14+456.51)+(B14&gt;20424.71)*(B14&lt;22659.62)*456.51+(B14&gt;22659.62)*(B14&lt;23116.13)*(23116.13-B14))/12*$U$8</f>
        <v>104.450632</v>
      </c>
      <c r="I14" s="78">
        <f t="shared" ref="I14:I41" si="5">H14/40.3399</f>
        <v>2.5892635331272511</v>
      </c>
      <c r="J14" s="74">
        <f t="shared" ref="J14:J41" si="6">((B14&lt;19968.2)*456.51+(B14&gt;19968.2)*(B14&lt;20196.46)*(20196.46-B14+228.26)+(B14&gt;20196.46)*(B14&lt;22659.62)*228.26+(B14&gt;22659.62)*(B14&lt;22887.88)*(22887.88-B14))/12*$U$8</f>
        <v>52.224743999999994</v>
      </c>
      <c r="K14" s="78">
        <f t="shared" ref="K14:K41" si="7">J14/40.3399</f>
        <v>1.2946175870540084</v>
      </c>
      <c r="L14" s="95">
        <f t="shared" ref="L14:L41" si="8">D14/1976</f>
        <v>10.899948631578948</v>
      </c>
      <c r="M14" s="96">
        <f t="shared" ref="M14:M41" si="9">L14/40.3399</f>
        <v>0.27020266861293529</v>
      </c>
      <c r="N14" s="95">
        <f t="shared" ref="N14:N41" si="10">L14/2</f>
        <v>5.4499743157894738</v>
      </c>
      <c r="O14" s="96">
        <f t="shared" ref="O14:O41" si="11">N14/40.3399</f>
        <v>0.13510133430646765</v>
      </c>
      <c r="P14" s="95">
        <f t="shared" ref="P14:P41" si="12">L14/5</f>
        <v>2.1799897263157897</v>
      </c>
      <c r="Q14" s="96">
        <f t="shared" ref="Q14:Q41" si="13">P14/40.3399</f>
        <v>5.4040533722587061E-2</v>
      </c>
      <c r="R14" s="25">
        <f t="shared" ref="R14:R41" si="14">(F14+H14)/1976*12</f>
        <v>11.534264210526317</v>
      </c>
      <c r="S14" s="25">
        <f t="shared" ref="S14:S41" si="15">R14/40.3399</f>
        <v>0.28592694108131939</v>
      </c>
      <c r="T14" s="95">
        <f t="shared" ref="T14:T41" si="16">D14/2080</f>
        <v>10.3549512</v>
      </c>
      <c r="U14" s="96">
        <f t="shared" ref="U14:U41" si="17">T14/40.3399</f>
        <v>0.25669253518228852</v>
      </c>
      <c r="W14" s="50"/>
    </row>
    <row r="15" spans="1:23" x14ac:dyDescent="0.3">
      <c r="A15" s="18">
        <f t="shared" ref="A15:A41" si="18">+A14+1</f>
        <v>1</v>
      </c>
      <c r="B15" s="74">
        <v>16325.8</v>
      </c>
      <c r="C15" s="75"/>
      <c r="D15" s="74">
        <f t="shared" si="0"/>
        <v>22412.058239999998</v>
      </c>
      <c r="E15" s="78">
        <f t="shared" si="1"/>
        <v>555.58041145367235</v>
      </c>
      <c r="F15" s="74">
        <f t="shared" si="2"/>
        <v>1867.6715200000001</v>
      </c>
      <c r="G15" s="78">
        <f t="shared" si="3"/>
        <v>46.29836762113937</v>
      </c>
      <c r="H15" s="74">
        <f t="shared" si="4"/>
        <v>104.450632</v>
      </c>
      <c r="I15" s="78">
        <f t="shared" si="5"/>
        <v>2.5892635331272511</v>
      </c>
      <c r="J15" s="74">
        <f t="shared" si="6"/>
        <v>52.224743999999994</v>
      </c>
      <c r="K15" s="78">
        <f t="shared" si="7"/>
        <v>1.2946175870540084</v>
      </c>
      <c r="L15" s="95">
        <f t="shared" si="8"/>
        <v>11.342134736842105</v>
      </c>
      <c r="M15" s="96">
        <f t="shared" si="9"/>
        <v>0.28116417583687875</v>
      </c>
      <c r="N15" s="95">
        <f t="shared" si="10"/>
        <v>5.6710673684210526</v>
      </c>
      <c r="O15" s="96">
        <f t="shared" si="11"/>
        <v>0.14058208791843937</v>
      </c>
      <c r="P15" s="95">
        <f t="shared" si="12"/>
        <v>2.2684269473684209</v>
      </c>
      <c r="Q15" s="96">
        <f t="shared" si="13"/>
        <v>5.6232835167375747E-2</v>
      </c>
      <c r="R15" s="25">
        <f t="shared" si="14"/>
        <v>11.976450315789474</v>
      </c>
      <c r="S15" s="25">
        <f t="shared" si="15"/>
        <v>0.2968884483052629</v>
      </c>
      <c r="T15" s="95">
        <f t="shared" si="16"/>
        <v>10.775027999999999</v>
      </c>
      <c r="U15" s="96">
        <f t="shared" si="17"/>
        <v>0.26710596704503481</v>
      </c>
      <c r="W15" s="50"/>
    </row>
    <row r="16" spans="1:23" x14ac:dyDescent="0.3">
      <c r="A16" s="18">
        <f t="shared" si="18"/>
        <v>2</v>
      </c>
      <c r="B16" s="74">
        <v>16969.169999999998</v>
      </c>
      <c r="C16" s="75"/>
      <c r="D16" s="74">
        <f t="shared" si="0"/>
        <v>23295.276575999997</v>
      </c>
      <c r="E16" s="78">
        <f t="shared" si="1"/>
        <v>577.47482209921191</v>
      </c>
      <c r="F16" s="74">
        <f t="shared" si="2"/>
        <v>1941.2730479999998</v>
      </c>
      <c r="G16" s="78">
        <f t="shared" si="3"/>
        <v>48.122901841600992</v>
      </c>
      <c r="H16" s="74">
        <f t="shared" si="4"/>
        <v>104.450632</v>
      </c>
      <c r="I16" s="78">
        <f t="shared" si="5"/>
        <v>2.5892635331272511</v>
      </c>
      <c r="J16" s="74">
        <f t="shared" si="6"/>
        <v>52.224743999999994</v>
      </c>
      <c r="K16" s="78">
        <f t="shared" si="7"/>
        <v>1.2946175870540084</v>
      </c>
      <c r="L16" s="95">
        <f t="shared" si="8"/>
        <v>11.789107578947366</v>
      </c>
      <c r="M16" s="96">
        <f t="shared" si="9"/>
        <v>0.29224434316761733</v>
      </c>
      <c r="N16" s="95">
        <f t="shared" si="10"/>
        <v>5.894553789473683</v>
      </c>
      <c r="O16" s="96">
        <f t="shared" si="11"/>
        <v>0.14612217158380866</v>
      </c>
      <c r="P16" s="95">
        <f t="shared" si="12"/>
        <v>2.3578215157894733</v>
      </c>
      <c r="Q16" s="96">
        <f t="shared" si="13"/>
        <v>5.8448868633523464E-2</v>
      </c>
      <c r="R16" s="25">
        <f t="shared" si="14"/>
        <v>12.423423157894735</v>
      </c>
      <c r="S16" s="25">
        <f t="shared" si="15"/>
        <v>0.30796861563600147</v>
      </c>
      <c r="T16" s="95">
        <f t="shared" si="16"/>
        <v>11.199652199999999</v>
      </c>
      <c r="U16" s="96">
        <f t="shared" si="17"/>
        <v>0.27763212600923648</v>
      </c>
      <c r="W16" s="50"/>
    </row>
    <row r="17" spans="1:23" x14ac:dyDescent="0.3">
      <c r="A17" s="18">
        <f t="shared" si="18"/>
        <v>3</v>
      </c>
      <c r="B17" s="74">
        <v>17612.560000000001</v>
      </c>
      <c r="C17" s="75"/>
      <c r="D17" s="74">
        <f t="shared" si="0"/>
        <v>24178.522368000002</v>
      </c>
      <c r="E17" s="78">
        <f t="shared" si="1"/>
        <v>599.36991336121309</v>
      </c>
      <c r="F17" s="74">
        <f t="shared" si="2"/>
        <v>2014.8768640000001</v>
      </c>
      <c r="G17" s="78">
        <f t="shared" si="3"/>
        <v>49.947492780101094</v>
      </c>
      <c r="H17" s="74">
        <f t="shared" si="4"/>
        <v>104.450632</v>
      </c>
      <c r="I17" s="78">
        <f t="shared" si="5"/>
        <v>2.5892635331272511</v>
      </c>
      <c r="J17" s="74">
        <f t="shared" si="6"/>
        <v>52.224743999999994</v>
      </c>
      <c r="K17" s="78">
        <f t="shared" si="7"/>
        <v>1.2946175870540084</v>
      </c>
      <c r="L17" s="95">
        <f t="shared" si="8"/>
        <v>12.236094315789474</v>
      </c>
      <c r="M17" s="96">
        <f t="shared" si="9"/>
        <v>0.3033248549398852</v>
      </c>
      <c r="N17" s="95">
        <f t="shared" si="10"/>
        <v>6.1180471578947371</v>
      </c>
      <c r="O17" s="96">
        <f t="shared" si="11"/>
        <v>0.1516624274699426</v>
      </c>
      <c r="P17" s="95">
        <f t="shared" si="12"/>
        <v>2.4472188631578948</v>
      </c>
      <c r="Q17" s="96">
        <f t="shared" si="13"/>
        <v>6.0664970987977039E-2</v>
      </c>
      <c r="R17" s="25">
        <f t="shared" si="14"/>
        <v>12.870409894736841</v>
      </c>
      <c r="S17" s="25">
        <f t="shared" si="15"/>
        <v>0.3190491274082693</v>
      </c>
      <c r="T17" s="95">
        <f t="shared" si="16"/>
        <v>11.624289600000001</v>
      </c>
      <c r="U17" s="96">
        <f t="shared" si="17"/>
        <v>0.28815861219289091</v>
      </c>
      <c r="W17" s="50"/>
    </row>
    <row r="18" spans="1:23" x14ac:dyDescent="0.3">
      <c r="A18" s="18">
        <f t="shared" si="18"/>
        <v>4</v>
      </c>
      <c r="B18" s="74">
        <v>18255.93</v>
      </c>
      <c r="C18" s="75"/>
      <c r="D18" s="74">
        <f t="shared" si="0"/>
        <v>25061.740704</v>
      </c>
      <c r="E18" s="78">
        <f t="shared" si="1"/>
        <v>621.26432400675264</v>
      </c>
      <c r="F18" s="74">
        <f t="shared" si="2"/>
        <v>2088.478392</v>
      </c>
      <c r="G18" s="78">
        <f t="shared" si="3"/>
        <v>51.772027000562716</v>
      </c>
      <c r="H18" s="74">
        <f t="shared" si="4"/>
        <v>104.450632</v>
      </c>
      <c r="I18" s="78">
        <f t="shared" si="5"/>
        <v>2.5892635331272511</v>
      </c>
      <c r="J18" s="74">
        <f t="shared" si="6"/>
        <v>52.224743999999994</v>
      </c>
      <c r="K18" s="78">
        <f t="shared" si="7"/>
        <v>1.2946175870540084</v>
      </c>
      <c r="L18" s="95">
        <f t="shared" si="8"/>
        <v>12.683067157894737</v>
      </c>
      <c r="M18" s="96">
        <f t="shared" si="9"/>
        <v>0.31440502227062378</v>
      </c>
      <c r="N18" s="95">
        <f t="shared" si="10"/>
        <v>6.3415335789473684</v>
      </c>
      <c r="O18" s="96">
        <f t="shared" si="11"/>
        <v>0.15720251113531189</v>
      </c>
      <c r="P18" s="95">
        <f t="shared" si="12"/>
        <v>2.5366134315789473</v>
      </c>
      <c r="Q18" s="96">
        <f t="shared" si="13"/>
        <v>6.2881004454124756E-2</v>
      </c>
      <c r="R18" s="25">
        <f t="shared" si="14"/>
        <v>13.317382736842106</v>
      </c>
      <c r="S18" s="25">
        <f t="shared" si="15"/>
        <v>0.33012929473900793</v>
      </c>
      <c r="T18" s="95">
        <f t="shared" si="16"/>
        <v>12.048913799999999</v>
      </c>
      <c r="U18" s="96">
        <f t="shared" si="17"/>
        <v>0.29868477115709258</v>
      </c>
      <c r="W18" s="50"/>
    </row>
    <row r="19" spans="1:23" x14ac:dyDescent="0.3">
      <c r="A19" s="18">
        <f t="shared" si="18"/>
        <v>5</v>
      </c>
      <c r="B19" s="74">
        <v>18255.93</v>
      </c>
      <c r="C19" s="75"/>
      <c r="D19" s="74">
        <f t="shared" si="0"/>
        <v>25061.740704</v>
      </c>
      <c r="E19" s="78">
        <f t="shared" si="1"/>
        <v>621.26432400675264</v>
      </c>
      <c r="F19" s="74">
        <f t="shared" si="2"/>
        <v>2088.478392</v>
      </c>
      <c r="G19" s="78">
        <f t="shared" si="3"/>
        <v>51.772027000562716</v>
      </c>
      <c r="H19" s="74">
        <f t="shared" si="4"/>
        <v>104.450632</v>
      </c>
      <c r="I19" s="78">
        <f t="shared" si="5"/>
        <v>2.5892635331272511</v>
      </c>
      <c r="J19" s="74">
        <f t="shared" si="6"/>
        <v>52.224743999999994</v>
      </c>
      <c r="K19" s="78">
        <f t="shared" si="7"/>
        <v>1.2946175870540084</v>
      </c>
      <c r="L19" s="95">
        <f t="shared" si="8"/>
        <v>12.683067157894737</v>
      </c>
      <c r="M19" s="96">
        <f t="shared" si="9"/>
        <v>0.31440502227062378</v>
      </c>
      <c r="N19" s="95">
        <f t="shared" si="10"/>
        <v>6.3415335789473684</v>
      </c>
      <c r="O19" s="96">
        <f t="shared" si="11"/>
        <v>0.15720251113531189</v>
      </c>
      <c r="P19" s="95">
        <f t="shared" si="12"/>
        <v>2.5366134315789473</v>
      </c>
      <c r="Q19" s="96">
        <f t="shared" si="13"/>
        <v>6.2881004454124756E-2</v>
      </c>
      <c r="R19" s="25">
        <f t="shared" si="14"/>
        <v>13.317382736842106</v>
      </c>
      <c r="S19" s="25">
        <f t="shared" si="15"/>
        <v>0.33012929473900793</v>
      </c>
      <c r="T19" s="95">
        <f t="shared" si="16"/>
        <v>12.048913799999999</v>
      </c>
      <c r="U19" s="96">
        <f t="shared" si="17"/>
        <v>0.29868477115709258</v>
      </c>
      <c r="W19" s="50"/>
    </row>
    <row r="20" spans="1:23" x14ac:dyDescent="0.3">
      <c r="A20" s="18">
        <f t="shared" si="18"/>
        <v>6</v>
      </c>
      <c r="B20" s="74">
        <v>19172.88</v>
      </c>
      <c r="C20" s="75"/>
      <c r="D20" s="74">
        <f t="shared" si="0"/>
        <v>26320.529664000002</v>
      </c>
      <c r="E20" s="78">
        <f t="shared" si="1"/>
        <v>652.46888723075665</v>
      </c>
      <c r="F20" s="74">
        <f t="shared" si="2"/>
        <v>2193.3774720000001</v>
      </c>
      <c r="G20" s="78">
        <f t="shared" si="3"/>
        <v>54.372407269229726</v>
      </c>
      <c r="H20" s="74">
        <f t="shared" si="4"/>
        <v>104.450632</v>
      </c>
      <c r="I20" s="78">
        <f t="shared" si="5"/>
        <v>2.5892635331272511</v>
      </c>
      <c r="J20" s="74">
        <f t="shared" si="6"/>
        <v>52.224743999999994</v>
      </c>
      <c r="K20" s="78">
        <f t="shared" si="7"/>
        <v>1.2946175870540084</v>
      </c>
      <c r="L20" s="95">
        <f t="shared" si="8"/>
        <v>13.320106105263159</v>
      </c>
      <c r="M20" s="96">
        <f t="shared" si="9"/>
        <v>0.33019680527872303</v>
      </c>
      <c r="N20" s="95">
        <f t="shared" si="10"/>
        <v>6.6600530526315795</v>
      </c>
      <c r="O20" s="96">
        <f t="shared" si="11"/>
        <v>0.16509840263936151</v>
      </c>
      <c r="P20" s="95">
        <f t="shared" si="12"/>
        <v>2.6640212210526317</v>
      </c>
      <c r="Q20" s="96">
        <f t="shared" si="13"/>
        <v>6.6039361055744608E-2</v>
      </c>
      <c r="R20" s="25">
        <f t="shared" si="14"/>
        <v>13.954421684210526</v>
      </c>
      <c r="S20" s="25">
        <f t="shared" si="15"/>
        <v>0.34592107774710712</v>
      </c>
      <c r="T20" s="95">
        <f t="shared" si="16"/>
        <v>12.6541008</v>
      </c>
      <c r="U20" s="96">
        <f t="shared" si="17"/>
        <v>0.31368696501478688</v>
      </c>
      <c r="W20" s="50"/>
    </row>
    <row r="21" spans="1:23" x14ac:dyDescent="0.3">
      <c r="A21" s="18">
        <f t="shared" si="18"/>
        <v>7</v>
      </c>
      <c r="B21" s="74">
        <v>19172.88</v>
      </c>
      <c r="C21" s="75"/>
      <c r="D21" s="74">
        <f t="shared" si="0"/>
        <v>26320.529664000002</v>
      </c>
      <c r="E21" s="78">
        <f t="shared" si="1"/>
        <v>652.46888723075665</v>
      </c>
      <c r="F21" s="74">
        <f t="shared" si="2"/>
        <v>2193.3774720000001</v>
      </c>
      <c r="G21" s="78">
        <f t="shared" si="3"/>
        <v>54.372407269229726</v>
      </c>
      <c r="H21" s="74">
        <f t="shared" si="4"/>
        <v>104.450632</v>
      </c>
      <c r="I21" s="78">
        <f t="shared" si="5"/>
        <v>2.5892635331272511</v>
      </c>
      <c r="J21" s="74">
        <f t="shared" si="6"/>
        <v>52.224743999999994</v>
      </c>
      <c r="K21" s="78">
        <f t="shared" si="7"/>
        <v>1.2946175870540084</v>
      </c>
      <c r="L21" s="95">
        <f t="shared" si="8"/>
        <v>13.320106105263159</v>
      </c>
      <c r="M21" s="96">
        <f t="shared" si="9"/>
        <v>0.33019680527872303</v>
      </c>
      <c r="N21" s="95">
        <f t="shared" si="10"/>
        <v>6.6600530526315795</v>
      </c>
      <c r="O21" s="96">
        <f t="shared" si="11"/>
        <v>0.16509840263936151</v>
      </c>
      <c r="P21" s="95">
        <f t="shared" si="12"/>
        <v>2.6640212210526317</v>
      </c>
      <c r="Q21" s="96">
        <f t="shared" si="13"/>
        <v>6.6039361055744608E-2</v>
      </c>
      <c r="R21" s="25">
        <f t="shared" si="14"/>
        <v>13.954421684210526</v>
      </c>
      <c r="S21" s="25">
        <f t="shared" si="15"/>
        <v>0.34592107774710712</v>
      </c>
      <c r="T21" s="95">
        <f t="shared" si="16"/>
        <v>12.6541008</v>
      </c>
      <c r="U21" s="96">
        <f t="shared" si="17"/>
        <v>0.31368696501478688</v>
      </c>
      <c r="W21" s="50"/>
    </row>
    <row r="22" spans="1:23" x14ac:dyDescent="0.3">
      <c r="A22" s="18">
        <f t="shared" si="18"/>
        <v>8</v>
      </c>
      <c r="B22" s="74">
        <v>20089.87</v>
      </c>
      <c r="C22" s="75"/>
      <c r="D22" s="74">
        <f t="shared" si="0"/>
        <v>27579.373535999999</v>
      </c>
      <c r="E22" s="78">
        <f t="shared" si="1"/>
        <v>683.67481168768393</v>
      </c>
      <c r="F22" s="74">
        <f t="shared" si="2"/>
        <v>2298.2811280000001</v>
      </c>
      <c r="G22" s="78">
        <f t="shared" si="3"/>
        <v>56.972900973973658</v>
      </c>
      <c r="H22" s="74">
        <f t="shared" si="4"/>
        <v>90.530440000000013</v>
      </c>
      <c r="I22" s="78">
        <f t="shared" si="5"/>
        <v>2.2441909870872268</v>
      </c>
      <c r="J22" s="74">
        <f t="shared" si="6"/>
        <v>38.306840000000015</v>
      </c>
      <c r="K22" s="78">
        <f t="shared" si="7"/>
        <v>0.94960175905245214</v>
      </c>
      <c r="L22" s="95">
        <f t="shared" si="8"/>
        <v>13.957172842105262</v>
      </c>
      <c r="M22" s="96">
        <f t="shared" si="9"/>
        <v>0.34598927716988048</v>
      </c>
      <c r="N22" s="95">
        <f t="shared" si="10"/>
        <v>6.9785864210526309</v>
      </c>
      <c r="O22" s="96">
        <f t="shared" si="11"/>
        <v>0.17299463858494024</v>
      </c>
      <c r="P22" s="95">
        <f t="shared" si="12"/>
        <v>2.7914345684210522</v>
      </c>
      <c r="Q22" s="96">
        <f t="shared" si="13"/>
        <v>6.9197855433976094E-2</v>
      </c>
      <c r="R22" s="25">
        <f t="shared" si="14"/>
        <v>14.506952842105264</v>
      </c>
      <c r="S22" s="25">
        <f t="shared" si="15"/>
        <v>0.35961796737486368</v>
      </c>
      <c r="T22" s="95">
        <f t="shared" si="16"/>
        <v>13.2593142</v>
      </c>
      <c r="U22" s="96">
        <f t="shared" si="17"/>
        <v>0.32868981331138653</v>
      </c>
      <c r="W22" s="50"/>
    </row>
    <row r="23" spans="1:23" x14ac:dyDescent="0.3">
      <c r="A23" s="18">
        <f t="shared" si="18"/>
        <v>9</v>
      </c>
      <c r="B23" s="74">
        <v>20089.87</v>
      </c>
      <c r="C23" s="75"/>
      <c r="D23" s="74">
        <f t="shared" si="0"/>
        <v>27579.373535999999</v>
      </c>
      <c r="E23" s="78">
        <f t="shared" si="1"/>
        <v>683.67481168768393</v>
      </c>
      <c r="F23" s="74">
        <f t="shared" si="2"/>
        <v>2298.2811280000001</v>
      </c>
      <c r="G23" s="78">
        <f t="shared" si="3"/>
        <v>56.972900973973658</v>
      </c>
      <c r="H23" s="74">
        <f t="shared" si="4"/>
        <v>90.530440000000013</v>
      </c>
      <c r="I23" s="78">
        <f t="shared" si="5"/>
        <v>2.2441909870872268</v>
      </c>
      <c r="J23" s="74">
        <f t="shared" si="6"/>
        <v>38.306840000000015</v>
      </c>
      <c r="K23" s="78">
        <f t="shared" si="7"/>
        <v>0.94960175905245214</v>
      </c>
      <c r="L23" s="95">
        <f t="shared" si="8"/>
        <v>13.957172842105262</v>
      </c>
      <c r="M23" s="96">
        <f t="shared" si="9"/>
        <v>0.34598927716988048</v>
      </c>
      <c r="N23" s="95">
        <f t="shared" si="10"/>
        <v>6.9785864210526309</v>
      </c>
      <c r="O23" s="96">
        <f t="shared" si="11"/>
        <v>0.17299463858494024</v>
      </c>
      <c r="P23" s="95">
        <f t="shared" si="12"/>
        <v>2.7914345684210522</v>
      </c>
      <c r="Q23" s="96">
        <f t="shared" si="13"/>
        <v>6.9197855433976094E-2</v>
      </c>
      <c r="R23" s="25">
        <f t="shared" si="14"/>
        <v>14.506952842105264</v>
      </c>
      <c r="S23" s="25">
        <f t="shared" si="15"/>
        <v>0.35961796737486368</v>
      </c>
      <c r="T23" s="95">
        <f t="shared" si="16"/>
        <v>13.2593142</v>
      </c>
      <c r="U23" s="96">
        <f t="shared" si="17"/>
        <v>0.32868981331138653</v>
      </c>
      <c r="W23" s="50"/>
    </row>
    <row r="24" spans="1:23" x14ac:dyDescent="0.3">
      <c r="A24" s="18">
        <f t="shared" si="18"/>
        <v>10</v>
      </c>
      <c r="B24" s="74">
        <v>21006.86</v>
      </c>
      <c r="C24" s="75"/>
      <c r="D24" s="74">
        <f t="shared" si="0"/>
        <v>28838.217408</v>
      </c>
      <c r="E24" s="78">
        <f t="shared" si="1"/>
        <v>714.88073614461121</v>
      </c>
      <c r="F24" s="74">
        <f t="shared" si="2"/>
        <v>2403.184784</v>
      </c>
      <c r="G24" s="78">
        <f t="shared" si="3"/>
        <v>59.573394678717598</v>
      </c>
      <c r="H24" s="74">
        <f t="shared" si="4"/>
        <v>52.224743999999994</v>
      </c>
      <c r="I24" s="78">
        <f t="shared" si="5"/>
        <v>1.2946175870540084</v>
      </c>
      <c r="J24" s="74">
        <f t="shared" si="6"/>
        <v>26.112943999999999</v>
      </c>
      <c r="K24" s="78">
        <f t="shared" si="7"/>
        <v>0.64732297303662123</v>
      </c>
      <c r="L24" s="95">
        <f t="shared" si="8"/>
        <v>14.594239578947368</v>
      </c>
      <c r="M24" s="96">
        <f t="shared" si="9"/>
        <v>0.36178174906103805</v>
      </c>
      <c r="N24" s="95">
        <f t="shared" si="10"/>
        <v>7.2971197894736841</v>
      </c>
      <c r="O24" s="96">
        <f t="shared" si="11"/>
        <v>0.18089087453051902</v>
      </c>
      <c r="P24" s="95">
        <f t="shared" si="12"/>
        <v>2.9188479157894736</v>
      </c>
      <c r="Q24" s="96">
        <f t="shared" si="13"/>
        <v>7.2356349812207607E-2</v>
      </c>
      <c r="R24" s="25">
        <f t="shared" si="14"/>
        <v>14.911393894736843</v>
      </c>
      <c r="S24" s="25">
        <f t="shared" si="15"/>
        <v>0.36964379918484785</v>
      </c>
      <c r="T24" s="95">
        <f t="shared" si="16"/>
        <v>13.864527600000001</v>
      </c>
      <c r="U24" s="96">
        <f t="shared" si="17"/>
        <v>0.34369266160798617</v>
      </c>
      <c r="W24" s="50"/>
    </row>
    <row r="25" spans="1:23" x14ac:dyDescent="0.3">
      <c r="A25" s="18">
        <f t="shared" si="18"/>
        <v>11</v>
      </c>
      <c r="B25" s="74">
        <v>21006.86</v>
      </c>
      <c r="C25" s="75"/>
      <c r="D25" s="74">
        <f t="shared" si="0"/>
        <v>28838.217408</v>
      </c>
      <c r="E25" s="78">
        <f t="shared" si="1"/>
        <v>714.88073614461121</v>
      </c>
      <c r="F25" s="74">
        <f t="shared" si="2"/>
        <v>2403.184784</v>
      </c>
      <c r="G25" s="78">
        <f t="shared" si="3"/>
        <v>59.573394678717598</v>
      </c>
      <c r="H25" s="74">
        <f t="shared" si="4"/>
        <v>52.224743999999994</v>
      </c>
      <c r="I25" s="78">
        <f t="shared" si="5"/>
        <v>1.2946175870540084</v>
      </c>
      <c r="J25" s="74">
        <f t="shared" si="6"/>
        <v>26.112943999999999</v>
      </c>
      <c r="K25" s="78">
        <f t="shared" si="7"/>
        <v>0.64732297303662123</v>
      </c>
      <c r="L25" s="95">
        <f t="shared" si="8"/>
        <v>14.594239578947368</v>
      </c>
      <c r="M25" s="96">
        <f t="shared" si="9"/>
        <v>0.36178174906103805</v>
      </c>
      <c r="N25" s="95">
        <f t="shared" si="10"/>
        <v>7.2971197894736841</v>
      </c>
      <c r="O25" s="96">
        <f t="shared" si="11"/>
        <v>0.18089087453051902</v>
      </c>
      <c r="P25" s="95">
        <f t="shared" si="12"/>
        <v>2.9188479157894736</v>
      </c>
      <c r="Q25" s="96">
        <f t="shared" si="13"/>
        <v>7.2356349812207607E-2</v>
      </c>
      <c r="R25" s="25">
        <f t="shared" si="14"/>
        <v>14.911393894736843</v>
      </c>
      <c r="S25" s="25">
        <f t="shared" si="15"/>
        <v>0.36964379918484785</v>
      </c>
      <c r="T25" s="95">
        <f t="shared" si="16"/>
        <v>13.864527600000001</v>
      </c>
      <c r="U25" s="96">
        <f t="shared" si="17"/>
        <v>0.34369266160798617</v>
      </c>
      <c r="W25" s="50"/>
    </row>
    <row r="26" spans="1:23" x14ac:dyDescent="0.3">
      <c r="A26" s="18">
        <f t="shared" si="18"/>
        <v>12</v>
      </c>
      <c r="B26" s="74">
        <v>21923.82</v>
      </c>
      <c r="C26" s="75"/>
      <c r="D26" s="74">
        <f t="shared" si="0"/>
        <v>30097.020096</v>
      </c>
      <c r="E26" s="78">
        <f t="shared" si="1"/>
        <v>746.08563967684597</v>
      </c>
      <c r="F26" s="74">
        <f t="shared" si="2"/>
        <v>2508.085008</v>
      </c>
      <c r="G26" s="78">
        <f t="shared" si="3"/>
        <v>62.173803306403833</v>
      </c>
      <c r="H26" s="74">
        <f t="shared" si="4"/>
        <v>52.224743999999994</v>
      </c>
      <c r="I26" s="78">
        <f t="shared" si="5"/>
        <v>1.2946175870540084</v>
      </c>
      <c r="J26" s="74">
        <f t="shared" si="6"/>
        <v>26.112943999999999</v>
      </c>
      <c r="K26" s="78">
        <f t="shared" si="7"/>
        <v>0.64732297303662123</v>
      </c>
      <c r="L26" s="95">
        <f t="shared" si="8"/>
        <v>15.23128547368421</v>
      </c>
      <c r="M26" s="96">
        <f t="shared" si="9"/>
        <v>0.37757370428990178</v>
      </c>
      <c r="N26" s="95">
        <f t="shared" si="10"/>
        <v>7.6156427368421049</v>
      </c>
      <c r="O26" s="96">
        <f t="shared" si="11"/>
        <v>0.18878685214495089</v>
      </c>
      <c r="P26" s="95">
        <f t="shared" si="12"/>
        <v>3.0462570947368421</v>
      </c>
      <c r="Q26" s="96">
        <f t="shared" si="13"/>
        <v>7.5514740857980364E-2</v>
      </c>
      <c r="R26" s="25">
        <f t="shared" si="14"/>
        <v>15.548439789473685</v>
      </c>
      <c r="S26" s="25">
        <f t="shared" si="15"/>
        <v>0.38543575441371158</v>
      </c>
      <c r="T26" s="95">
        <f t="shared" si="16"/>
        <v>14.4697212</v>
      </c>
      <c r="U26" s="96">
        <f t="shared" si="17"/>
        <v>0.35869501907540674</v>
      </c>
      <c r="W26" s="50"/>
    </row>
    <row r="27" spans="1:23" x14ac:dyDescent="0.3">
      <c r="A27" s="18">
        <f t="shared" si="18"/>
        <v>13</v>
      </c>
      <c r="B27" s="74">
        <v>21923.82</v>
      </c>
      <c r="C27" s="75"/>
      <c r="D27" s="74">
        <f t="shared" si="0"/>
        <v>30097.020096</v>
      </c>
      <c r="E27" s="78">
        <f t="shared" si="1"/>
        <v>746.08563967684597</v>
      </c>
      <c r="F27" s="74">
        <f t="shared" si="2"/>
        <v>2508.085008</v>
      </c>
      <c r="G27" s="78">
        <f t="shared" si="3"/>
        <v>62.173803306403833</v>
      </c>
      <c r="H27" s="74">
        <f t="shared" si="4"/>
        <v>52.224743999999994</v>
      </c>
      <c r="I27" s="78">
        <f t="shared" si="5"/>
        <v>1.2946175870540084</v>
      </c>
      <c r="J27" s="74">
        <f t="shared" si="6"/>
        <v>26.112943999999999</v>
      </c>
      <c r="K27" s="78">
        <f t="shared" si="7"/>
        <v>0.64732297303662123</v>
      </c>
      <c r="L27" s="95">
        <f t="shared" si="8"/>
        <v>15.23128547368421</v>
      </c>
      <c r="M27" s="96">
        <f t="shared" si="9"/>
        <v>0.37757370428990178</v>
      </c>
      <c r="N27" s="95">
        <f t="shared" si="10"/>
        <v>7.6156427368421049</v>
      </c>
      <c r="O27" s="96">
        <f t="shared" si="11"/>
        <v>0.18878685214495089</v>
      </c>
      <c r="P27" s="95">
        <f t="shared" si="12"/>
        <v>3.0462570947368421</v>
      </c>
      <c r="Q27" s="96">
        <f t="shared" si="13"/>
        <v>7.5514740857980364E-2</v>
      </c>
      <c r="R27" s="25">
        <f t="shared" si="14"/>
        <v>15.548439789473685</v>
      </c>
      <c r="S27" s="25">
        <f t="shared" si="15"/>
        <v>0.38543575441371158</v>
      </c>
      <c r="T27" s="95">
        <f t="shared" si="16"/>
        <v>14.4697212</v>
      </c>
      <c r="U27" s="96">
        <f t="shared" si="17"/>
        <v>0.35869501907540674</v>
      </c>
      <c r="W27" s="50"/>
    </row>
    <row r="28" spans="1:23" x14ac:dyDescent="0.3">
      <c r="A28" s="18">
        <f t="shared" si="18"/>
        <v>14</v>
      </c>
      <c r="B28" s="74">
        <v>22840.81</v>
      </c>
      <c r="C28" s="75"/>
      <c r="D28" s="74">
        <f t="shared" si="0"/>
        <v>31355.863968000001</v>
      </c>
      <c r="E28" s="78">
        <f t="shared" si="1"/>
        <v>777.29156413377325</v>
      </c>
      <c r="F28" s="74">
        <f t="shared" si="2"/>
        <v>2612.988664</v>
      </c>
      <c r="G28" s="78">
        <f t="shared" si="3"/>
        <v>64.774297011147766</v>
      </c>
      <c r="H28" s="74">
        <f t="shared" si="4"/>
        <v>31.49660799999997</v>
      </c>
      <c r="I28" s="78">
        <f t="shared" si="5"/>
        <v>0.78078051755210032</v>
      </c>
      <c r="J28" s="74">
        <f t="shared" si="6"/>
        <v>5.3848079999999667</v>
      </c>
      <c r="K28" s="78">
        <f t="shared" si="7"/>
        <v>0.13348590353471296</v>
      </c>
      <c r="L28" s="95">
        <f t="shared" si="8"/>
        <v>15.868352210526316</v>
      </c>
      <c r="M28" s="96">
        <f t="shared" si="9"/>
        <v>0.39336617618105935</v>
      </c>
      <c r="N28" s="95">
        <f t="shared" si="10"/>
        <v>7.9341761052631581</v>
      </c>
      <c r="O28" s="96">
        <f t="shared" si="11"/>
        <v>0.19668308809052967</v>
      </c>
      <c r="P28" s="95">
        <f t="shared" si="12"/>
        <v>3.1736704421052631</v>
      </c>
      <c r="Q28" s="96">
        <f t="shared" si="13"/>
        <v>7.8673235236211864E-2</v>
      </c>
      <c r="R28" s="25">
        <f t="shared" si="14"/>
        <v>16.059627157894738</v>
      </c>
      <c r="S28" s="25">
        <f t="shared" si="15"/>
        <v>0.39810775827145672</v>
      </c>
      <c r="T28" s="95">
        <f t="shared" si="16"/>
        <v>15.074934600000001</v>
      </c>
      <c r="U28" s="96">
        <f t="shared" si="17"/>
        <v>0.37369786737200639</v>
      </c>
      <c r="W28" s="50"/>
    </row>
    <row r="29" spans="1:23" x14ac:dyDescent="0.3">
      <c r="A29" s="18">
        <f t="shared" si="18"/>
        <v>15</v>
      </c>
      <c r="B29" s="74">
        <v>22840.81</v>
      </c>
      <c r="C29" s="75"/>
      <c r="D29" s="74">
        <f t="shared" si="0"/>
        <v>31355.863968000001</v>
      </c>
      <c r="E29" s="78">
        <f t="shared" si="1"/>
        <v>777.29156413377325</v>
      </c>
      <c r="F29" s="74">
        <f t="shared" si="2"/>
        <v>2612.988664</v>
      </c>
      <c r="G29" s="78">
        <f t="shared" si="3"/>
        <v>64.774297011147766</v>
      </c>
      <c r="H29" s="74">
        <f t="shared" si="4"/>
        <v>31.49660799999997</v>
      </c>
      <c r="I29" s="78">
        <f t="shared" si="5"/>
        <v>0.78078051755210032</v>
      </c>
      <c r="J29" s="74">
        <f t="shared" si="6"/>
        <v>5.3848079999999667</v>
      </c>
      <c r="K29" s="78">
        <f t="shared" si="7"/>
        <v>0.13348590353471296</v>
      </c>
      <c r="L29" s="95">
        <f t="shared" si="8"/>
        <v>15.868352210526316</v>
      </c>
      <c r="M29" s="96">
        <f t="shared" si="9"/>
        <v>0.39336617618105935</v>
      </c>
      <c r="N29" s="95">
        <f t="shared" si="10"/>
        <v>7.9341761052631581</v>
      </c>
      <c r="O29" s="96">
        <f t="shared" si="11"/>
        <v>0.19668308809052967</v>
      </c>
      <c r="P29" s="95">
        <f t="shared" si="12"/>
        <v>3.1736704421052631</v>
      </c>
      <c r="Q29" s="96">
        <f t="shared" si="13"/>
        <v>7.8673235236211864E-2</v>
      </c>
      <c r="R29" s="25">
        <f t="shared" si="14"/>
        <v>16.059627157894738</v>
      </c>
      <c r="S29" s="25">
        <f t="shared" si="15"/>
        <v>0.39810775827145672</v>
      </c>
      <c r="T29" s="95">
        <f t="shared" si="16"/>
        <v>15.074934600000001</v>
      </c>
      <c r="U29" s="96">
        <f t="shared" si="17"/>
        <v>0.37369786737200639</v>
      </c>
      <c r="W29" s="50"/>
    </row>
    <row r="30" spans="1:23" x14ac:dyDescent="0.3">
      <c r="A30" s="18">
        <f t="shared" si="18"/>
        <v>16</v>
      </c>
      <c r="B30" s="74">
        <v>23757.8</v>
      </c>
      <c r="C30" s="75"/>
      <c r="D30" s="74">
        <f t="shared" si="0"/>
        <v>32614.707839999999</v>
      </c>
      <c r="E30" s="78">
        <f t="shared" si="1"/>
        <v>808.49748859070053</v>
      </c>
      <c r="F30" s="74">
        <f t="shared" si="2"/>
        <v>2717.8923199999999</v>
      </c>
      <c r="G30" s="78">
        <f t="shared" si="3"/>
        <v>67.374790715891706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16.505418947368419</v>
      </c>
      <c r="M30" s="96">
        <f t="shared" si="9"/>
        <v>0.4091586480722168</v>
      </c>
      <c r="N30" s="95">
        <f t="shared" si="10"/>
        <v>8.2527094736842095</v>
      </c>
      <c r="O30" s="96">
        <f t="shared" si="11"/>
        <v>0.2045793240361084</v>
      </c>
      <c r="P30" s="95">
        <f t="shared" si="12"/>
        <v>3.301083789473684</v>
      </c>
      <c r="Q30" s="96">
        <f t="shared" si="13"/>
        <v>8.1831729614443363E-2</v>
      </c>
      <c r="R30" s="25">
        <f t="shared" si="14"/>
        <v>16.505418947368423</v>
      </c>
      <c r="S30" s="25">
        <f t="shared" si="15"/>
        <v>0.40915864807221691</v>
      </c>
      <c r="T30" s="95">
        <f t="shared" si="16"/>
        <v>15.680147999999999</v>
      </c>
      <c r="U30" s="96">
        <f t="shared" si="17"/>
        <v>0.38870071566860598</v>
      </c>
      <c r="W30" s="50"/>
    </row>
    <row r="31" spans="1:23" x14ac:dyDescent="0.3">
      <c r="A31" s="18">
        <f t="shared" si="18"/>
        <v>17</v>
      </c>
      <c r="B31" s="74">
        <v>23757.8</v>
      </c>
      <c r="C31" s="75"/>
      <c r="D31" s="74">
        <f t="shared" si="0"/>
        <v>32614.707839999999</v>
      </c>
      <c r="E31" s="78">
        <f t="shared" si="1"/>
        <v>808.49748859070053</v>
      </c>
      <c r="F31" s="74">
        <f t="shared" si="2"/>
        <v>2717.8923199999999</v>
      </c>
      <c r="G31" s="78">
        <f t="shared" si="3"/>
        <v>67.374790715891706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16.505418947368419</v>
      </c>
      <c r="M31" s="96">
        <f t="shared" si="9"/>
        <v>0.4091586480722168</v>
      </c>
      <c r="N31" s="95">
        <f t="shared" si="10"/>
        <v>8.2527094736842095</v>
      </c>
      <c r="O31" s="96">
        <f t="shared" si="11"/>
        <v>0.2045793240361084</v>
      </c>
      <c r="P31" s="95">
        <f t="shared" si="12"/>
        <v>3.301083789473684</v>
      </c>
      <c r="Q31" s="96">
        <f t="shared" si="13"/>
        <v>8.1831729614443363E-2</v>
      </c>
      <c r="R31" s="25">
        <f t="shared" si="14"/>
        <v>16.505418947368423</v>
      </c>
      <c r="S31" s="25">
        <f t="shared" si="15"/>
        <v>0.40915864807221691</v>
      </c>
      <c r="T31" s="95">
        <f t="shared" si="16"/>
        <v>15.680147999999999</v>
      </c>
      <c r="U31" s="96">
        <f t="shared" si="17"/>
        <v>0.38870071566860598</v>
      </c>
      <c r="W31" s="50"/>
    </row>
    <row r="32" spans="1:23" x14ac:dyDescent="0.3">
      <c r="A32" s="18">
        <f t="shared" si="18"/>
        <v>18</v>
      </c>
      <c r="B32" s="74">
        <v>24674.75</v>
      </c>
      <c r="C32" s="75"/>
      <c r="D32" s="74">
        <f t="shared" si="0"/>
        <v>33873.496800000001</v>
      </c>
      <c r="E32" s="78">
        <f t="shared" si="1"/>
        <v>839.70205181470453</v>
      </c>
      <c r="F32" s="74">
        <f t="shared" si="2"/>
        <v>2822.7913999999996</v>
      </c>
      <c r="G32" s="78">
        <f t="shared" si="3"/>
        <v>69.975170984558702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17.142457894736843</v>
      </c>
      <c r="M32" s="96">
        <f t="shared" si="9"/>
        <v>0.4249504310803161</v>
      </c>
      <c r="N32" s="95">
        <f t="shared" si="10"/>
        <v>8.5712289473684216</v>
      </c>
      <c r="O32" s="96">
        <f t="shared" si="11"/>
        <v>0.21247521554015805</v>
      </c>
      <c r="P32" s="95">
        <f t="shared" si="12"/>
        <v>3.4284915789473684</v>
      </c>
      <c r="Q32" s="96">
        <f t="shared" si="13"/>
        <v>8.4990086216063215E-2</v>
      </c>
      <c r="R32" s="25">
        <f t="shared" si="14"/>
        <v>17.14245789473684</v>
      </c>
      <c r="S32" s="25">
        <f t="shared" si="15"/>
        <v>0.42495043108031599</v>
      </c>
      <c r="T32" s="95">
        <f t="shared" si="16"/>
        <v>16.285335</v>
      </c>
      <c r="U32" s="96">
        <f t="shared" si="17"/>
        <v>0.40370290952630028</v>
      </c>
      <c r="W32" s="50"/>
    </row>
    <row r="33" spans="1:23" x14ac:dyDescent="0.3">
      <c r="A33" s="18">
        <f t="shared" si="18"/>
        <v>19</v>
      </c>
      <c r="B33" s="74">
        <v>24674.75</v>
      </c>
      <c r="C33" s="75"/>
      <c r="D33" s="74">
        <f t="shared" si="0"/>
        <v>33873.496800000001</v>
      </c>
      <c r="E33" s="78">
        <f t="shared" si="1"/>
        <v>839.70205181470453</v>
      </c>
      <c r="F33" s="74">
        <f t="shared" si="2"/>
        <v>2822.7913999999996</v>
      </c>
      <c r="G33" s="78">
        <f t="shared" si="3"/>
        <v>69.975170984558702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17.142457894736843</v>
      </c>
      <c r="M33" s="96">
        <f t="shared" si="9"/>
        <v>0.4249504310803161</v>
      </c>
      <c r="N33" s="95">
        <f t="shared" si="10"/>
        <v>8.5712289473684216</v>
      </c>
      <c r="O33" s="96">
        <f t="shared" si="11"/>
        <v>0.21247521554015805</v>
      </c>
      <c r="P33" s="95">
        <f t="shared" si="12"/>
        <v>3.4284915789473684</v>
      </c>
      <c r="Q33" s="96">
        <f t="shared" si="13"/>
        <v>8.4990086216063215E-2</v>
      </c>
      <c r="R33" s="25">
        <f t="shared" si="14"/>
        <v>17.14245789473684</v>
      </c>
      <c r="S33" s="25">
        <f t="shared" si="15"/>
        <v>0.42495043108031599</v>
      </c>
      <c r="T33" s="95">
        <f t="shared" si="16"/>
        <v>16.285335</v>
      </c>
      <c r="U33" s="96">
        <f t="shared" si="17"/>
        <v>0.40370290952630028</v>
      </c>
      <c r="W33" s="50"/>
    </row>
    <row r="34" spans="1:23" x14ac:dyDescent="0.3">
      <c r="A34" s="18">
        <f t="shared" si="18"/>
        <v>20</v>
      </c>
      <c r="B34" s="74">
        <v>25591.74</v>
      </c>
      <c r="C34" s="75"/>
      <c r="D34" s="74">
        <f t="shared" si="0"/>
        <v>35132.340672000006</v>
      </c>
      <c r="E34" s="78">
        <f t="shared" si="1"/>
        <v>870.90797627163192</v>
      </c>
      <c r="F34" s="74">
        <f t="shared" si="2"/>
        <v>2927.695056</v>
      </c>
      <c r="G34" s="78">
        <f t="shared" si="3"/>
        <v>72.575664689302656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17.779524631578951</v>
      </c>
      <c r="M34" s="96">
        <f t="shared" si="9"/>
        <v>0.44074290297147367</v>
      </c>
      <c r="N34" s="95">
        <f t="shared" si="10"/>
        <v>8.8897623157894756</v>
      </c>
      <c r="O34" s="96">
        <f t="shared" si="11"/>
        <v>0.22037145148573684</v>
      </c>
      <c r="P34" s="95">
        <f t="shared" si="12"/>
        <v>3.5559049263157902</v>
      </c>
      <c r="Q34" s="96">
        <f t="shared" si="13"/>
        <v>8.8148580594294743E-2</v>
      </c>
      <c r="R34" s="25">
        <f t="shared" si="14"/>
        <v>17.779524631578948</v>
      </c>
      <c r="S34" s="25">
        <f t="shared" si="15"/>
        <v>0.44074290297147362</v>
      </c>
      <c r="T34" s="95">
        <f t="shared" si="16"/>
        <v>16.890548400000004</v>
      </c>
      <c r="U34" s="96">
        <f t="shared" si="17"/>
        <v>0.41870575782289998</v>
      </c>
      <c r="W34" s="50"/>
    </row>
    <row r="35" spans="1:23" x14ac:dyDescent="0.3">
      <c r="A35" s="18">
        <f t="shared" si="18"/>
        <v>21</v>
      </c>
      <c r="B35" s="74">
        <v>25591.74</v>
      </c>
      <c r="C35" s="75"/>
      <c r="D35" s="74">
        <f t="shared" si="0"/>
        <v>35132.340672000006</v>
      </c>
      <c r="E35" s="78">
        <f t="shared" si="1"/>
        <v>870.90797627163192</v>
      </c>
      <c r="F35" s="74">
        <f t="shared" si="2"/>
        <v>2927.695056</v>
      </c>
      <c r="G35" s="78">
        <f t="shared" si="3"/>
        <v>72.575664689302656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17.779524631578951</v>
      </c>
      <c r="M35" s="96">
        <f t="shared" si="9"/>
        <v>0.44074290297147367</v>
      </c>
      <c r="N35" s="95">
        <f t="shared" si="10"/>
        <v>8.8897623157894756</v>
      </c>
      <c r="O35" s="96">
        <f t="shared" si="11"/>
        <v>0.22037145148573684</v>
      </c>
      <c r="P35" s="95">
        <f t="shared" si="12"/>
        <v>3.5559049263157902</v>
      </c>
      <c r="Q35" s="96">
        <f t="shared" si="13"/>
        <v>8.8148580594294743E-2</v>
      </c>
      <c r="R35" s="25">
        <f t="shared" si="14"/>
        <v>17.779524631578948</v>
      </c>
      <c r="S35" s="25">
        <f t="shared" si="15"/>
        <v>0.44074290297147362</v>
      </c>
      <c r="T35" s="95">
        <f t="shared" si="16"/>
        <v>16.890548400000004</v>
      </c>
      <c r="U35" s="96">
        <f t="shared" si="17"/>
        <v>0.41870575782289998</v>
      </c>
      <c r="W35" s="50"/>
    </row>
    <row r="36" spans="1:23" x14ac:dyDescent="0.3">
      <c r="A36" s="18">
        <f t="shared" si="18"/>
        <v>22</v>
      </c>
      <c r="B36" s="74">
        <v>26508.73</v>
      </c>
      <c r="C36" s="75"/>
      <c r="D36" s="74">
        <f t="shared" si="0"/>
        <v>36391.184544000003</v>
      </c>
      <c r="E36" s="78">
        <f t="shared" si="1"/>
        <v>902.1139007285592</v>
      </c>
      <c r="F36" s="74">
        <f t="shared" si="2"/>
        <v>3032.598712</v>
      </c>
      <c r="G36" s="78">
        <f t="shared" si="3"/>
        <v>75.176158394046595</v>
      </c>
      <c r="H36" s="74">
        <f t="shared" si="4"/>
        <v>0</v>
      </c>
      <c r="I36" s="78">
        <f t="shared" si="5"/>
        <v>0</v>
      </c>
      <c r="J36" s="74">
        <f t="shared" si="6"/>
        <v>0</v>
      </c>
      <c r="K36" s="78">
        <f t="shared" si="7"/>
        <v>0</v>
      </c>
      <c r="L36" s="95">
        <f t="shared" si="8"/>
        <v>18.416591368421056</v>
      </c>
      <c r="M36" s="96">
        <f t="shared" si="9"/>
        <v>0.45653537486263118</v>
      </c>
      <c r="N36" s="95">
        <f t="shared" si="10"/>
        <v>9.2082956842105279</v>
      </c>
      <c r="O36" s="96">
        <f t="shared" si="11"/>
        <v>0.22826768743131559</v>
      </c>
      <c r="P36" s="95">
        <f t="shared" si="12"/>
        <v>3.6833182736842112</v>
      </c>
      <c r="Q36" s="96">
        <f t="shared" si="13"/>
        <v>9.1307074972526242E-2</v>
      </c>
      <c r="R36" s="25">
        <f t="shared" si="14"/>
        <v>18.416591368421052</v>
      </c>
      <c r="S36" s="25">
        <f t="shared" si="15"/>
        <v>0.45653537486263107</v>
      </c>
      <c r="T36" s="95">
        <f t="shared" si="16"/>
        <v>17.4957618</v>
      </c>
      <c r="U36" s="96">
        <f t="shared" si="17"/>
        <v>0.43370860611949957</v>
      </c>
      <c r="W36" s="50"/>
    </row>
    <row r="37" spans="1:23" x14ac:dyDescent="0.3">
      <c r="A37" s="18">
        <f t="shared" si="18"/>
        <v>23</v>
      </c>
      <c r="B37" s="74">
        <v>27425.69</v>
      </c>
      <c r="C37" s="75"/>
      <c r="D37" s="74">
        <f t="shared" si="0"/>
        <v>37649.987231999999</v>
      </c>
      <c r="E37" s="78">
        <f t="shared" si="1"/>
        <v>933.31880426079385</v>
      </c>
      <c r="F37" s="74">
        <f t="shared" si="2"/>
        <v>3137.4989359999995</v>
      </c>
      <c r="G37" s="78">
        <f t="shared" si="3"/>
        <v>77.776567021732816</v>
      </c>
      <c r="H37" s="74">
        <f t="shared" si="4"/>
        <v>0</v>
      </c>
      <c r="I37" s="78">
        <f t="shared" si="5"/>
        <v>0</v>
      </c>
      <c r="J37" s="74">
        <f t="shared" si="6"/>
        <v>0</v>
      </c>
      <c r="K37" s="78">
        <f t="shared" si="7"/>
        <v>0</v>
      </c>
      <c r="L37" s="95">
        <f t="shared" si="8"/>
        <v>19.053637263157896</v>
      </c>
      <c r="M37" s="96">
        <f t="shared" si="9"/>
        <v>0.47232733009149491</v>
      </c>
      <c r="N37" s="95">
        <f t="shared" si="10"/>
        <v>9.5268186315789478</v>
      </c>
      <c r="O37" s="96">
        <f t="shared" si="11"/>
        <v>0.23616366504574746</v>
      </c>
      <c r="P37" s="95">
        <f t="shared" si="12"/>
        <v>3.8107274526315793</v>
      </c>
      <c r="Q37" s="96">
        <f t="shared" si="13"/>
        <v>9.4465466018298985E-2</v>
      </c>
      <c r="R37" s="25">
        <f t="shared" si="14"/>
        <v>19.053637263157892</v>
      </c>
      <c r="S37" s="25">
        <f t="shared" si="15"/>
        <v>0.4723273300914948</v>
      </c>
      <c r="T37" s="95">
        <f t="shared" si="16"/>
        <v>18.1009554</v>
      </c>
      <c r="U37" s="96">
        <f t="shared" si="17"/>
        <v>0.44871096358692014</v>
      </c>
      <c r="W37" s="50"/>
    </row>
    <row r="38" spans="1:23" x14ac:dyDescent="0.3">
      <c r="A38" s="18">
        <f t="shared" si="18"/>
        <v>24</v>
      </c>
      <c r="B38" s="74">
        <v>28342.68</v>
      </c>
      <c r="C38" s="75"/>
      <c r="D38" s="74">
        <f t="shared" si="0"/>
        <v>38908.831104000004</v>
      </c>
      <c r="E38" s="78">
        <f t="shared" si="1"/>
        <v>964.52472871772125</v>
      </c>
      <c r="F38" s="74">
        <f t="shared" si="2"/>
        <v>3242.4025919999999</v>
      </c>
      <c r="G38" s="78">
        <f t="shared" si="3"/>
        <v>80.377060726476756</v>
      </c>
      <c r="H38" s="74">
        <f t="shared" si="4"/>
        <v>0</v>
      </c>
      <c r="I38" s="78">
        <f t="shared" si="5"/>
        <v>0</v>
      </c>
      <c r="J38" s="74">
        <f t="shared" si="6"/>
        <v>0</v>
      </c>
      <c r="K38" s="78">
        <f t="shared" si="7"/>
        <v>0</v>
      </c>
      <c r="L38" s="95">
        <f t="shared" si="8"/>
        <v>19.690704000000004</v>
      </c>
      <c r="M38" s="96">
        <f t="shared" si="9"/>
        <v>0.48811980198265248</v>
      </c>
      <c r="N38" s="95">
        <f t="shared" si="10"/>
        <v>9.8453520000000019</v>
      </c>
      <c r="O38" s="96">
        <f t="shared" si="11"/>
        <v>0.24405990099132624</v>
      </c>
      <c r="P38" s="95">
        <f t="shared" si="12"/>
        <v>3.9381408000000007</v>
      </c>
      <c r="Q38" s="96">
        <f t="shared" si="13"/>
        <v>9.7623960396530499E-2</v>
      </c>
      <c r="R38" s="25">
        <f t="shared" si="14"/>
        <v>19.690704</v>
      </c>
      <c r="S38" s="25">
        <f t="shared" si="15"/>
        <v>0.48811980198265242</v>
      </c>
      <c r="T38" s="95">
        <f t="shared" si="16"/>
        <v>18.7061688</v>
      </c>
      <c r="U38" s="96">
        <f t="shared" si="17"/>
        <v>0.46371381188351979</v>
      </c>
      <c r="W38" s="50"/>
    </row>
    <row r="39" spans="1:23" x14ac:dyDescent="0.3">
      <c r="A39" s="18">
        <f t="shared" si="18"/>
        <v>25</v>
      </c>
      <c r="B39" s="74">
        <v>28342.68</v>
      </c>
      <c r="C39" s="75"/>
      <c r="D39" s="74">
        <f t="shared" si="0"/>
        <v>38908.831104000004</v>
      </c>
      <c r="E39" s="78">
        <f t="shared" si="1"/>
        <v>964.52472871772125</v>
      </c>
      <c r="F39" s="74">
        <f t="shared" si="2"/>
        <v>3242.4025919999999</v>
      </c>
      <c r="G39" s="78">
        <f t="shared" si="3"/>
        <v>80.377060726476756</v>
      </c>
      <c r="H39" s="74">
        <f t="shared" si="4"/>
        <v>0</v>
      </c>
      <c r="I39" s="78">
        <f t="shared" si="5"/>
        <v>0</v>
      </c>
      <c r="J39" s="74">
        <f t="shared" si="6"/>
        <v>0</v>
      </c>
      <c r="K39" s="78">
        <f t="shared" si="7"/>
        <v>0</v>
      </c>
      <c r="L39" s="95">
        <f t="shared" si="8"/>
        <v>19.690704000000004</v>
      </c>
      <c r="M39" s="96">
        <f t="shared" si="9"/>
        <v>0.48811980198265248</v>
      </c>
      <c r="N39" s="95">
        <f t="shared" si="10"/>
        <v>9.8453520000000019</v>
      </c>
      <c r="O39" s="96">
        <f t="shared" si="11"/>
        <v>0.24405990099132624</v>
      </c>
      <c r="P39" s="95">
        <f t="shared" si="12"/>
        <v>3.9381408000000007</v>
      </c>
      <c r="Q39" s="96">
        <f t="shared" si="13"/>
        <v>9.7623960396530499E-2</v>
      </c>
      <c r="R39" s="25">
        <f t="shared" si="14"/>
        <v>19.690704</v>
      </c>
      <c r="S39" s="25">
        <f t="shared" si="15"/>
        <v>0.48811980198265242</v>
      </c>
      <c r="T39" s="95">
        <f t="shared" si="16"/>
        <v>18.7061688</v>
      </c>
      <c r="U39" s="96">
        <f t="shared" si="17"/>
        <v>0.46371381188351979</v>
      </c>
      <c r="W39" s="50"/>
    </row>
    <row r="40" spans="1:23" x14ac:dyDescent="0.3">
      <c r="A40" s="18">
        <f t="shared" si="18"/>
        <v>26</v>
      </c>
      <c r="B40" s="74">
        <v>28342.68</v>
      </c>
      <c r="C40" s="75"/>
      <c r="D40" s="74">
        <f t="shared" si="0"/>
        <v>38908.831104000004</v>
      </c>
      <c r="E40" s="78">
        <f t="shared" si="1"/>
        <v>964.52472871772125</v>
      </c>
      <c r="F40" s="74">
        <f t="shared" si="2"/>
        <v>3242.4025919999999</v>
      </c>
      <c r="G40" s="78">
        <f t="shared" si="3"/>
        <v>80.377060726476756</v>
      </c>
      <c r="H40" s="74">
        <f t="shared" si="4"/>
        <v>0</v>
      </c>
      <c r="I40" s="78">
        <f t="shared" si="5"/>
        <v>0</v>
      </c>
      <c r="J40" s="74">
        <f t="shared" si="6"/>
        <v>0</v>
      </c>
      <c r="K40" s="78">
        <f t="shared" si="7"/>
        <v>0</v>
      </c>
      <c r="L40" s="95">
        <f t="shared" si="8"/>
        <v>19.690704000000004</v>
      </c>
      <c r="M40" s="96">
        <f t="shared" si="9"/>
        <v>0.48811980198265248</v>
      </c>
      <c r="N40" s="95">
        <f t="shared" si="10"/>
        <v>9.8453520000000019</v>
      </c>
      <c r="O40" s="96">
        <f t="shared" si="11"/>
        <v>0.24405990099132624</v>
      </c>
      <c r="P40" s="95">
        <f t="shared" si="12"/>
        <v>3.9381408000000007</v>
      </c>
      <c r="Q40" s="96">
        <f t="shared" si="13"/>
        <v>9.7623960396530499E-2</v>
      </c>
      <c r="R40" s="25">
        <f t="shared" si="14"/>
        <v>19.690704</v>
      </c>
      <c r="S40" s="25">
        <f t="shared" si="15"/>
        <v>0.48811980198265242</v>
      </c>
      <c r="T40" s="95">
        <f t="shared" si="16"/>
        <v>18.7061688</v>
      </c>
      <c r="U40" s="96">
        <f t="shared" si="17"/>
        <v>0.46371381188351979</v>
      </c>
      <c r="W40" s="50"/>
    </row>
    <row r="41" spans="1:23" x14ac:dyDescent="0.3">
      <c r="A41" s="18">
        <f t="shared" si="18"/>
        <v>27</v>
      </c>
      <c r="B41" s="74">
        <v>28342.68</v>
      </c>
      <c r="C41" s="75"/>
      <c r="D41" s="74">
        <f t="shared" si="0"/>
        <v>38908.831104000004</v>
      </c>
      <c r="E41" s="78">
        <f t="shared" si="1"/>
        <v>964.52472871772125</v>
      </c>
      <c r="F41" s="74">
        <f t="shared" si="2"/>
        <v>3242.4025919999999</v>
      </c>
      <c r="G41" s="78">
        <f t="shared" si="3"/>
        <v>80.377060726476756</v>
      </c>
      <c r="H41" s="74">
        <f t="shared" si="4"/>
        <v>0</v>
      </c>
      <c r="I41" s="78">
        <f t="shared" si="5"/>
        <v>0</v>
      </c>
      <c r="J41" s="74">
        <f t="shared" si="6"/>
        <v>0</v>
      </c>
      <c r="K41" s="78">
        <f t="shared" si="7"/>
        <v>0</v>
      </c>
      <c r="L41" s="95">
        <f t="shared" si="8"/>
        <v>19.690704000000004</v>
      </c>
      <c r="M41" s="96">
        <f t="shared" si="9"/>
        <v>0.48811980198265248</v>
      </c>
      <c r="N41" s="95">
        <f t="shared" si="10"/>
        <v>9.8453520000000019</v>
      </c>
      <c r="O41" s="96">
        <f t="shared" si="11"/>
        <v>0.24405990099132624</v>
      </c>
      <c r="P41" s="95">
        <f t="shared" si="12"/>
        <v>3.9381408000000007</v>
      </c>
      <c r="Q41" s="96">
        <f t="shared" si="13"/>
        <v>9.7623960396530499E-2</v>
      </c>
      <c r="R41" s="25">
        <f t="shared" si="14"/>
        <v>19.690704</v>
      </c>
      <c r="S41" s="25">
        <f t="shared" si="15"/>
        <v>0.48811980198265242</v>
      </c>
      <c r="T41" s="95">
        <f t="shared" si="16"/>
        <v>18.7061688</v>
      </c>
      <c r="U41" s="96">
        <f t="shared" si="17"/>
        <v>0.46371381188351979</v>
      </c>
      <c r="W41" s="50"/>
    </row>
    <row r="42" spans="1:23" x14ac:dyDescent="0.3">
      <c r="A42" s="26"/>
      <c r="B42" s="76"/>
      <c r="C42" s="77"/>
      <c r="D42" s="76"/>
      <c r="E42" s="77"/>
      <c r="F42" s="76"/>
      <c r="G42" s="77"/>
      <c r="H42" s="76"/>
      <c r="I42" s="77"/>
      <c r="J42" s="76"/>
      <c r="K42" s="77"/>
      <c r="L42" s="76"/>
      <c r="M42" s="77"/>
      <c r="N42" s="76"/>
      <c r="O42" s="77"/>
      <c r="P42" s="76"/>
      <c r="Q42" s="77"/>
      <c r="R42" s="26"/>
      <c r="S42" s="26"/>
      <c r="T42" s="76"/>
      <c r="U42" s="77"/>
    </row>
  </sheetData>
  <dataConsolidate/>
  <mergeCells count="286">
    <mergeCell ref="L10:Q10"/>
    <mergeCell ref="B10:E10"/>
    <mergeCell ref="B12:C12"/>
    <mergeCell ref="P12:Q12"/>
    <mergeCell ref="F11:G11"/>
    <mergeCell ref="L15:M15"/>
    <mergeCell ref="B22:C22"/>
    <mergeCell ref="B17:C17"/>
    <mergeCell ref="B18:C18"/>
    <mergeCell ref="D14:E14"/>
    <mergeCell ref="D15:E15"/>
    <mergeCell ref="D16:E16"/>
    <mergeCell ref="D17:E17"/>
    <mergeCell ref="D18:E18"/>
    <mergeCell ref="H10:I10"/>
    <mergeCell ref="J10:K10"/>
    <mergeCell ref="J11:K11"/>
    <mergeCell ref="L11:Q11"/>
    <mergeCell ref="D13:E13"/>
    <mergeCell ref="B11:C11"/>
    <mergeCell ref="D11:E11"/>
    <mergeCell ref="D12:E12"/>
    <mergeCell ref="B13:C13"/>
    <mergeCell ref="J12:K12"/>
    <mergeCell ref="B23:C23"/>
    <mergeCell ref="B32:C32"/>
    <mergeCell ref="B33:C33"/>
    <mergeCell ref="B26:C26"/>
    <mergeCell ref="D19:E19"/>
    <mergeCell ref="D20:E20"/>
    <mergeCell ref="B41:C41"/>
    <mergeCell ref="B34:C34"/>
    <mergeCell ref="B35:C35"/>
    <mergeCell ref="B36:C36"/>
    <mergeCell ref="B37:C37"/>
    <mergeCell ref="B38:C38"/>
    <mergeCell ref="D21:E21"/>
    <mergeCell ref="D22:E22"/>
    <mergeCell ref="D23:E23"/>
    <mergeCell ref="D24:E24"/>
    <mergeCell ref="B31:C31"/>
    <mergeCell ref="B19:C19"/>
    <mergeCell ref="B20:C20"/>
    <mergeCell ref="B21:C21"/>
    <mergeCell ref="B27:C27"/>
    <mergeCell ref="B28:C28"/>
    <mergeCell ref="B24:C24"/>
    <mergeCell ref="B25:C25"/>
    <mergeCell ref="B29:C29"/>
    <mergeCell ref="B30:C30"/>
    <mergeCell ref="D25:E25"/>
    <mergeCell ref="D26:E26"/>
    <mergeCell ref="D27:E27"/>
    <mergeCell ref="D28:E28"/>
    <mergeCell ref="D29:E29"/>
    <mergeCell ref="D30:E30"/>
    <mergeCell ref="B42:C42"/>
    <mergeCell ref="D31:E31"/>
    <mergeCell ref="D32:E32"/>
    <mergeCell ref="D33:E33"/>
    <mergeCell ref="D34:E34"/>
    <mergeCell ref="D39:E39"/>
    <mergeCell ref="D40:E40"/>
    <mergeCell ref="D41:E41"/>
    <mergeCell ref="D42:E42"/>
    <mergeCell ref="D35:E35"/>
    <mergeCell ref="D36:E36"/>
    <mergeCell ref="D37:E37"/>
    <mergeCell ref="D38:E38"/>
    <mergeCell ref="B39:C39"/>
    <mergeCell ref="B40:C40"/>
    <mergeCell ref="F14:G14"/>
    <mergeCell ref="F15:G15"/>
    <mergeCell ref="F16:G16"/>
    <mergeCell ref="J13:K13"/>
    <mergeCell ref="B14:C14"/>
    <mergeCell ref="B15:C15"/>
    <mergeCell ref="B16:C16"/>
    <mergeCell ref="T11:U11"/>
    <mergeCell ref="L16:M16"/>
    <mergeCell ref="P13:Q13"/>
    <mergeCell ref="T13:U13"/>
    <mergeCell ref="H11:I11"/>
    <mergeCell ref="H12:I12"/>
    <mergeCell ref="T14:U14"/>
    <mergeCell ref="T15:U15"/>
    <mergeCell ref="T16:U16"/>
    <mergeCell ref="L13:M13"/>
    <mergeCell ref="N13:O13"/>
    <mergeCell ref="L22:M22"/>
    <mergeCell ref="L23:M23"/>
    <mergeCell ref="L14:M14"/>
    <mergeCell ref="L17:M17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L18:M18"/>
    <mergeCell ref="L19:M19"/>
    <mergeCell ref="L20:M20"/>
    <mergeCell ref="L21:M21"/>
    <mergeCell ref="N23:O23"/>
    <mergeCell ref="F24:G24"/>
    <mergeCell ref="F17:G17"/>
    <mergeCell ref="F18:G18"/>
    <mergeCell ref="F19:G19"/>
    <mergeCell ref="F20:G20"/>
    <mergeCell ref="F29:G29"/>
    <mergeCell ref="F30:G30"/>
    <mergeCell ref="F31:G31"/>
    <mergeCell ref="F32:G32"/>
    <mergeCell ref="F25:G25"/>
    <mergeCell ref="F26:G26"/>
    <mergeCell ref="F27:G27"/>
    <mergeCell ref="F28:G28"/>
    <mergeCell ref="F21:G21"/>
    <mergeCell ref="F22:G22"/>
    <mergeCell ref="F23:G23"/>
    <mergeCell ref="F37:G37"/>
    <mergeCell ref="F38:G38"/>
    <mergeCell ref="F39:G39"/>
    <mergeCell ref="F40:G40"/>
    <mergeCell ref="F33:G33"/>
    <mergeCell ref="F34:G34"/>
    <mergeCell ref="F35:G35"/>
    <mergeCell ref="F36:G36"/>
    <mergeCell ref="F41:G41"/>
    <mergeCell ref="F42:G42"/>
    <mergeCell ref="F13:G13"/>
    <mergeCell ref="H13:I13"/>
    <mergeCell ref="H14:I14"/>
    <mergeCell ref="H15:I15"/>
    <mergeCell ref="H16:I16"/>
    <mergeCell ref="H17:I17"/>
    <mergeCell ref="H20:I20"/>
    <mergeCell ref="H21:I21"/>
    <mergeCell ref="H22:I22"/>
    <mergeCell ref="H23:I23"/>
    <mergeCell ref="H18:I18"/>
    <mergeCell ref="H19:I19"/>
    <mergeCell ref="H28:I28"/>
    <mergeCell ref="H29:I29"/>
    <mergeCell ref="H30:I30"/>
    <mergeCell ref="H31:I31"/>
    <mergeCell ref="H24:I24"/>
    <mergeCell ref="H25:I25"/>
    <mergeCell ref="H26:I26"/>
    <mergeCell ref="H27:I27"/>
    <mergeCell ref="H36:I36"/>
    <mergeCell ref="H37:I37"/>
    <mergeCell ref="H38:I38"/>
    <mergeCell ref="H40:I40"/>
    <mergeCell ref="H41:I41"/>
    <mergeCell ref="H42:I42"/>
    <mergeCell ref="J14:K14"/>
    <mergeCell ref="J15:K15"/>
    <mergeCell ref="J16:K16"/>
    <mergeCell ref="J17:K17"/>
    <mergeCell ref="J18:K18"/>
    <mergeCell ref="J19:K19"/>
    <mergeCell ref="J20:K20"/>
    <mergeCell ref="J25:K25"/>
    <mergeCell ref="J26:K26"/>
    <mergeCell ref="J27:K27"/>
    <mergeCell ref="J28:K28"/>
    <mergeCell ref="J21:K21"/>
    <mergeCell ref="J22:K22"/>
    <mergeCell ref="J23:K23"/>
    <mergeCell ref="J24:K24"/>
    <mergeCell ref="J37:K37"/>
    <mergeCell ref="J41:K41"/>
    <mergeCell ref="J42:K42"/>
    <mergeCell ref="L24:M24"/>
    <mergeCell ref="L25:M25"/>
    <mergeCell ref="L26:M26"/>
    <mergeCell ref="L27:M27"/>
    <mergeCell ref="H39:I39"/>
    <mergeCell ref="H32:I32"/>
    <mergeCell ref="H33:I33"/>
    <mergeCell ref="H34:I34"/>
    <mergeCell ref="H35:I35"/>
    <mergeCell ref="J29:K29"/>
    <mergeCell ref="J30:K30"/>
    <mergeCell ref="J31:K31"/>
    <mergeCell ref="J32:K32"/>
    <mergeCell ref="L34:M34"/>
    <mergeCell ref="L35:M35"/>
    <mergeCell ref="L28:M28"/>
    <mergeCell ref="L29:M29"/>
    <mergeCell ref="L30:M30"/>
    <mergeCell ref="L31:M31"/>
    <mergeCell ref="L42:M42"/>
    <mergeCell ref="L36:M36"/>
    <mergeCell ref="L37:M37"/>
    <mergeCell ref="J38:K38"/>
    <mergeCell ref="J39:K39"/>
    <mergeCell ref="J40:K40"/>
    <mergeCell ref="J33:K33"/>
    <mergeCell ref="J34:K34"/>
    <mergeCell ref="J35:K35"/>
    <mergeCell ref="J36:K36"/>
    <mergeCell ref="N24:O24"/>
    <mergeCell ref="N29:O29"/>
    <mergeCell ref="N30:O30"/>
    <mergeCell ref="L40:M40"/>
    <mergeCell ref="L41:M41"/>
    <mergeCell ref="L38:M38"/>
    <mergeCell ref="L39:M39"/>
    <mergeCell ref="L32:M32"/>
    <mergeCell ref="L33:M33"/>
    <mergeCell ref="N31:O31"/>
    <mergeCell ref="N32:O32"/>
    <mergeCell ref="N25:O25"/>
    <mergeCell ref="N26:O26"/>
    <mergeCell ref="N27:O27"/>
    <mergeCell ref="N28:O28"/>
    <mergeCell ref="N37:O37"/>
    <mergeCell ref="N38:O38"/>
    <mergeCell ref="N39:O39"/>
    <mergeCell ref="N40:O40"/>
    <mergeCell ref="N33:O33"/>
    <mergeCell ref="N34:O34"/>
    <mergeCell ref="N35:O35"/>
    <mergeCell ref="N36:O36"/>
    <mergeCell ref="N41:O41"/>
    <mergeCell ref="N42:O42"/>
    <mergeCell ref="P14:Q14"/>
    <mergeCell ref="P15:Q15"/>
    <mergeCell ref="P16:Q16"/>
    <mergeCell ref="P17:Q17"/>
    <mergeCell ref="P18:Q18"/>
    <mergeCell ref="P19:Q19"/>
    <mergeCell ref="P20:Q20"/>
    <mergeCell ref="P21:Q21"/>
    <mergeCell ref="P26:Q26"/>
    <mergeCell ref="P27:Q27"/>
    <mergeCell ref="P28:Q28"/>
    <mergeCell ref="P29:Q29"/>
    <mergeCell ref="P22:Q22"/>
    <mergeCell ref="P23:Q23"/>
    <mergeCell ref="P24:Q24"/>
    <mergeCell ref="P25:Q25"/>
    <mergeCell ref="P40:Q40"/>
    <mergeCell ref="P41:Q41"/>
    <mergeCell ref="P34:Q34"/>
    <mergeCell ref="P35:Q35"/>
    <mergeCell ref="P36:Q36"/>
    <mergeCell ref="P37:Q37"/>
    <mergeCell ref="P42:Q42"/>
    <mergeCell ref="P38:Q38"/>
    <mergeCell ref="P39:Q39"/>
    <mergeCell ref="P30:Q30"/>
    <mergeCell ref="P31:Q31"/>
    <mergeCell ref="P32:Q32"/>
    <mergeCell ref="P33:Q33"/>
    <mergeCell ref="T23:U23"/>
    <mergeCell ref="T24:U24"/>
    <mergeCell ref="T25:U25"/>
    <mergeCell ref="T26:U26"/>
    <mergeCell ref="T17:U17"/>
    <mergeCell ref="T18:U18"/>
    <mergeCell ref="T27:U27"/>
    <mergeCell ref="T28:U28"/>
    <mergeCell ref="T42:U42"/>
    <mergeCell ref="T35:U35"/>
    <mergeCell ref="T36:U36"/>
    <mergeCell ref="T37:U37"/>
    <mergeCell ref="T38:U38"/>
    <mergeCell ref="T29:U29"/>
    <mergeCell ref="T30:U30"/>
    <mergeCell ref="T39:U39"/>
    <mergeCell ref="T40:U40"/>
    <mergeCell ref="T41:U41"/>
    <mergeCell ref="T31:U31"/>
    <mergeCell ref="T32:U32"/>
    <mergeCell ref="T33:U33"/>
    <mergeCell ref="T34:U34"/>
    <mergeCell ref="T19:U19"/>
    <mergeCell ref="T20:U20"/>
    <mergeCell ref="T21:U21"/>
    <mergeCell ref="T22:U2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zoomScale="75" zoomScaleNormal="75" workbookViewId="0"/>
  </sheetViews>
  <sheetFormatPr defaultColWidth="8.85546875" defaultRowHeight="15" x14ac:dyDescent="0.3"/>
  <cols>
    <col min="1" max="1" width="4.42578125" style="1" customWidth="1"/>
    <col min="2" max="3" width="8.85546875" style="1" customWidth="1"/>
    <col min="4" max="4" width="10.140625" style="1" bestFit="1" customWidth="1"/>
    <col min="5" max="17" width="8.85546875" style="1" customWidth="1"/>
    <col min="18" max="19" width="9.140625" style="1" hidden="1" customWidth="1"/>
    <col min="20" max="20" width="9.7109375" style="1" customWidth="1"/>
    <col min="21" max="22" width="8.85546875" style="1"/>
    <col min="23" max="23" width="9.42578125" style="1" bestFit="1" customWidth="1"/>
    <col min="24" max="16384" width="8.85546875" style="1"/>
  </cols>
  <sheetData>
    <row r="1" spans="1:23" ht="16.5" x14ac:dyDescent="0.3">
      <c r="A1" s="5" t="s">
        <v>43</v>
      </c>
      <c r="B1" s="5" t="s">
        <v>1</v>
      </c>
      <c r="C1" s="5"/>
      <c r="D1" s="5"/>
      <c r="E1" s="6">
        <v>632</v>
      </c>
      <c r="F1" s="48" t="s">
        <v>104</v>
      </c>
      <c r="G1" s="7"/>
      <c r="H1" s="7"/>
      <c r="N1" s="47" t="str">
        <f>Voorblad!G24</f>
        <v>1 april 2020</v>
      </c>
      <c r="Q1" s="8" t="s">
        <v>42</v>
      </c>
    </row>
    <row r="2" spans="1:23" ht="16.5" x14ac:dyDescent="0.3">
      <c r="A2" s="5"/>
      <c r="B2" s="5"/>
      <c r="C2" s="5"/>
      <c r="D2" s="5"/>
      <c r="E2" s="27" t="s">
        <v>107</v>
      </c>
      <c r="F2" s="5"/>
      <c r="G2" s="5"/>
      <c r="H2" s="5"/>
    </row>
    <row r="3" spans="1:23" ht="17.25" x14ac:dyDescent="0.35">
      <c r="A3" s="5"/>
      <c r="B3" s="5"/>
      <c r="C3" s="5"/>
      <c r="D3" s="5"/>
      <c r="E3" s="10">
        <v>432</v>
      </c>
      <c r="F3" s="11" t="s">
        <v>105</v>
      </c>
      <c r="G3" s="11"/>
      <c r="H3" s="11"/>
      <c r="I3" s="12"/>
    </row>
    <row r="4" spans="1:23" ht="17.25" x14ac:dyDescent="0.35">
      <c r="A4" s="5"/>
      <c r="B4" s="5"/>
      <c r="C4" s="5"/>
      <c r="D4" s="5"/>
      <c r="E4" s="10">
        <v>442</v>
      </c>
      <c r="F4" s="11" t="s">
        <v>175</v>
      </c>
      <c r="G4" s="11"/>
      <c r="H4" s="11"/>
      <c r="I4" s="12"/>
    </row>
    <row r="5" spans="1:23" ht="17.25" x14ac:dyDescent="0.35">
      <c r="A5" s="5"/>
      <c r="B5" s="5"/>
      <c r="C5" s="5"/>
      <c r="D5" s="5"/>
      <c r="E5" s="10">
        <v>162</v>
      </c>
      <c r="F5" s="11" t="s">
        <v>106</v>
      </c>
      <c r="G5" s="11"/>
      <c r="H5" s="11"/>
      <c r="I5" s="12"/>
      <c r="U5" s="13"/>
    </row>
    <row r="6" spans="1:23" ht="17.25" x14ac:dyDescent="0.35">
      <c r="A6" s="5"/>
      <c r="B6" s="5"/>
      <c r="C6" s="5"/>
      <c r="D6" s="5"/>
      <c r="E6" s="10">
        <v>102</v>
      </c>
      <c r="F6" s="11" t="s">
        <v>174</v>
      </c>
      <c r="G6" s="11"/>
      <c r="H6" s="11"/>
      <c r="I6" s="12"/>
      <c r="U6" s="13"/>
    </row>
    <row r="7" spans="1:23" ht="17.25" x14ac:dyDescent="0.35">
      <c r="A7" s="5"/>
      <c r="B7" s="5"/>
      <c r="C7" s="5"/>
      <c r="D7" s="5"/>
      <c r="E7" s="10">
        <v>633</v>
      </c>
      <c r="F7" s="11" t="s">
        <v>5</v>
      </c>
      <c r="G7" s="11"/>
      <c r="H7" s="11"/>
      <c r="I7" s="12"/>
      <c r="U7" s="13"/>
    </row>
    <row r="8" spans="1:23" x14ac:dyDescent="0.3">
      <c r="A8" s="8"/>
      <c r="T8" s="1" t="s">
        <v>6</v>
      </c>
      <c r="U8" s="13">
        <f>Voorblad!D2</f>
        <v>1.3728</v>
      </c>
    </row>
    <row r="10" spans="1:23" x14ac:dyDescent="0.3">
      <c r="A10" s="14"/>
      <c r="B10" s="83" t="s">
        <v>7</v>
      </c>
      <c r="C10" s="91"/>
      <c r="D10" s="91"/>
      <c r="E10" s="84"/>
      <c r="F10" s="15" t="s">
        <v>8</v>
      </c>
      <c r="G10" s="16"/>
      <c r="H10" s="83" t="s">
        <v>9</v>
      </c>
      <c r="I10" s="86"/>
      <c r="J10" s="83" t="s">
        <v>10</v>
      </c>
      <c r="K10" s="84"/>
      <c r="L10" s="83" t="s">
        <v>11</v>
      </c>
      <c r="M10" s="91"/>
      <c r="N10" s="91"/>
      <c r="O10" s="91"/>
      <c r="P10" s="91"/>
      <c r="Q10" s="84"/>
      <c r="R10" s="17" t="s">
        <v>12</v>
      </c>
      <c r="S10" s="17"/>
      <c r="T10" s="17"/>
      <c r="U10" s="16"/>
    </row>
    <row r="11" spans="1:23" x14ac:dyDescent="0.3">
      <c r="A11" s="18"/>
      <c r="B11" s="79">
        <v>1</v>
      </c>
      <c r="C11" s="80"/>
      <c r="D11" s="79"/>
      <c r="E11" s="80"/>
      <c r="F11" s="79"/>
      <c r="G11" s="80"/>
      <c r="H11" s="79"/>
      <c r="I11" s="80"/>
      <c r="J11" s="87" t="s">
        <v>13</v>
      </c>
      <c r="K11" s="80"/>
      <c r="L11" s="87" t="s">
        <v>14</v>
      </c>
      <c r="M11" s="88"/>
      <c r="N11" s="88"/>
      <c r="O11" s="88"/>
      <c r="P11" s="88"/>
      <c r="Q11" s="80"/>
      <c r="R11" s="19"/>
      <c r="S11" s="19"/>
      <c r="T11" s="85" t="s">
        <v>15</v>
      </c>
      <c r="U11" s="80"/>
    </row>
    <row r="12" spans="1:23" x14ac:dyDescent="0.3">
      <c r="A12" s="18"/>
      <c r="B12" s="92" t="s">
        <v>16</v>
      </c>
      <c r="C12" s="93"/>
      <c r="D12" s="81" t="str">
        <f>Voorblad!G24</f>
        <v>1 april 2020</v>
      </c>
      <c r="E12" s="82"/>
      <c r="F12" s="20" t="str">
        <f>D12</f>
        <v>1 april 2020</v>
      </c>
      <c r="G12" s="21"/>
      <c r="H12" s="89"/>
      <c r="I12" s="82"/>
      <c r="J12" s="89"/>
      <c r="K12" s="82"/>
      <c r="L12" s="22">
        <v>1</v>
      </c>
      <c r="M12" s="19"/>
      <c r="N12" s="23">
        <v>0.5</v>
      </c>
      <c r="O12" s="19"/>
      <c r="P12" s="94">
        <v>0.2</v>
      </c>
      <c r="Q12" s="93"/>
      <c r="R12" s="19" t="s">
        <v>9</v>
      </c>
      <c r="S12" s="19"/>
      <c r="T12" s="19"/>
      <c r="U12" s="24"/>
    </row>
    <row r="13" spans="1:23" x14ac:dyDescent="0.3">
      <c r="A13" s="18"/>
      <c r="B13" s="83"/>
      <c r="C13" s="84"/>
      <c r="D13" s="90"/>
      <c r="E13" s="86"/>
      <c r="F13" s="90"/>
      <c r="G13" s="86"/>
      <c r="H13" s="90"/>
      <c r="I13" s="86"/>
      <c r="J13" s="90"/>
      <c r="K13" s="86"/>
      <c r="L13" s="90"/>
      <c r="M13" s="86"/>
      <c r="N13" s="90"/>
      <c r="O13" s="86"/>
      <c r="P13" s="90"/>
      <c r="Q13" s="86"/>
      <c r="R13" s="14"/>
      <c r="S13" s="14"/>
      <c r="T13" s="90"/>
      <c r="U13" s="86"/>
    </row>
    <row r="14" spans="1:23" x14ac:dyDescent="0.3">
      <c r="A14" s="18">
        <v>0</v>
      </c>
      <c r="B14" s="74">
        <v>15682.44</v>
      </c>
      <c r="C14" s="75"/>
      <c r="D14" s="74">
        <f t="shared" ref="D14:D41" si="0">B14*$U$8</f>
        <v>21528.853632000002</v>
      </c>
      <c r="E14" s="78">
        <f t="shared" ref="E14:E41" si="1">D14/40.3399</f>
        <v>533.68634111636379</v>
      </c>
      <c r="F14" s="74">
        <f t="shared" ref="F14:F41" si="2">B14/12*$U$8</f>
        <v>1794.0711360000003</v>
      </c>
      <c r="G14" s="78">
        <f t="shared" ref="G14:G41" si="3">F14/40.3399</f>
        <v>44.47386175969698</v>
      </c>
      <c r="H14" s="74">
        <f t="shared" ref="H14:H41" si="4">((B14&lt;19968.2)*913.03+(B14&gt;19968.2)*(B14&lt;20424.71)*(20424.71-B14+456.51)+(B14&gt;20424.71)*(B14&lt;22659.62)*456.51+(B14&gt;22659.62)*(B14&lt;23116.13)*(23116.13-B14))/12*$U$8</f>
        <v>104.450632</v>
      </c>
      <c r="I14" s="78">
        <f t="shared" ref="I14:I41" si="5">H14/40.3399</f>
        <v>2.5892635331272511</v>
      </c>
      <c r="J14" s="74">
        <f t="shared" ref="J14:J41" si="6">((B14&lt;19968.2)*456.51+(B14&gt;19968.2)*(B14&lt;20196.46)*(20196.46-B14+228.26)+(B14&gt;20196.46)*(B14&lt;22659.62)*228.26+(B14&gt;22659.62)*(B14&lt;22887.88)*(22887.88-B14))/12*$U$8</f>
        <v>52.224743999999994</v>
      </c>
      <c r="K14" s="78">
        <f t="shared" ref="K14:K41" si="7">J14/40.3399</f>
        <v>1.2946175870540084</v>
      </c>
      <c r="L14" s="95">
        <f t="shared" ref="L14:L41" si="8">D14/1976</f>
        <v>10.895168842105264</v>
      </c>
      <c r="M14" s="96">
        <f t="shared" ref="M14:M41" si="9">L14/40.3399</f>
        <v>0.27008418072690471</v>
      </c>
      <c r="N14" s="95">
        <f t="shared" ref="N14:N41" si="10">L14/2</f>
        <v>5.4475844210526319</v>
      </c>
      <c r="O14" s="96">
        <f t="shared" ref="O14:O41" si="11">N14/40.3399</f>
        <v>0.13504209036345236</v>
      </c>
      <c r="P14" s="95">
        <f t="shared" ref="P14:P41" si="12">L14/5</f>
        <v>2.1790337684210526</v>
      </c>
      <c r="Q14" s="96">
        <f t="shared" ref="Q14:Q41" si="13">P14/40.3399</f>
        <v>5.4016836145380942E-2</v>
      </c>
      <c r="R14" s="25">
        <f t="shared" ref="R14:R41" si="14">(F14+H14)/1976*12</f>
        <v>11.529484421052633</v>
      </c>
      <c r="S14" s="25">
        <f t="shared" ref="S14:S41" si="15">R14/40.3399</f>
        <v>0.28580845319528886</v>
      </c>
      <c r="T14" s="95">
        <f t="shared" ref="T14:T41" si="16">D14/2080</f>
        <v>10.350410400000001</v>
      </c>
      <c r="U14" s="96">
        <f t="shared" ref="U14:U41" si="17">T14/40.3399</f>
        <v>0.25657997169055952</v>
      </c>
      <c r="W14" s="50"/>
    </row>
    <row r="15" spans="1:23" x14ac:dyDescent="0.3">
      <c r="A15" s="18">
        <f t="shared" ref="A15:A41" si="18">+A14+1</f>
        <v>1</v>
      </c>
      <c r="B15" s="74">
        <v>16325.8</v>
      </c>
      <c r="C15" s="75"/>
      <c r="D15" s="74">
        <f t="shared" si="0"/>
        <v>22412.058239999998</v>
      </c>
      <c r="E15" s="78">
        <f t="shared" si="1"/>
        <v>555.58041145367235</v>
      </c>
      <c r="F15" s="74">
        <f t="shared" si="2"/>
        <v>1867.6715200000001</v>
      </c>
      <c r="G15" s="78">
        <f t="shared" si="3"/>
        <v>46.29836762113937</v>
      </c>
      <c r="H15" s="74">
        <f t="shared" si="4"/>
        <v>104.450632</v>
      </c>
      <c r="I15" s="78">
        <f t="shared" si="5"/>
        <v>2.5892635331272511</v>
      </c>
      <c r="J15" s="74">
        <f t="shared" si="6"/>
        <v>52.224743999999994</v>
      </c>
      <c r="K15" s="78">
        <f t="shared" si="7"/>
        <v>1.2946175870540084</v>
      </c>
      <c r="L15" s="95">
        <f t="shared" si="8"/>
        <v>11.342134736842105</v>
      </c>
      <c r="M15" s="96">
        <f t="shared" si="9"/>
        <v>0.28116417583687875</v>
      </c>
      <c r="N15" s="95">
        <f t="shared" si="10"/>
        <v>5.6710673684210526</v>
      </c>
      <c r="O15" s="96">
        <f t="shared" si="11"/>
        <v>0.14058208791843937</v>
      </c>
      <c r="P15" s="95">
        <f t="shared" si="12"/>
        <v>2.2684269473684209</v>
      </c>
      <c r="Q15" s="96">
        <f t="shared" si="13"/>
        <v>5.6232835167375747E-2</v>
      </c>
      <c r="R15" s="25">
        <f t="shared" si="14"/>
        <v>11.976450315789474</v>
      </c>
      <c r="S15" s="25">
        <f t="shared" si="15"/>
        <v>0.2968884483052629</v>
      </c>
      <c r="T15" s="95">
        <f t="shared" si="16"/>
        <v>10.775027999999999</v>
      </c>
      <c r="U15" s="96">
        <f t="shared" si="17"/>
        <v>0.26710596704503481</v>
      </c>
      <c r="W15" s="50"/>
    </row>
    <row r="16" spans="1:23" x14ac:dyDescent="0.3">
      <c r="A16" s="18">
        <f t="shared" si="18"/>
        <v>2</v>
      </c>
      <c r="B16" s="74">
        <v>16969.169999999998</v>
      </c>
      <c r="C16" s="75"/>
      <c r="D16" s="74">
        <f t="shared" si="0"/>
        <v>23295.276575999997</v>
      </c>
      <c r="E16" s="78">
        <f t="shared" si="1"/>
        <v>577.47482209921191</v>
      </c>
      <c r="F16" s="74">
        <f t="shared" si="2"/>
        <v>1941.2730479999998</v>
      </c>
      <c r="G16" s="78">
        <f t="shared" si="3"/>
        <v>48.122901841600992</v>
      </c>
      <c r="H16" s="74">
        <f t="shared" si="4"/>
        <v>104.450632</v>
      </c>
      <c r="I16" s="78">
        <f t="shared" si="5"/>
        <v>2.5892635331272511</v>
      </c>
      <c r="J16" s="74">
        <f t="shared" si="6"/>
        <v>52.224743999999994</v>
      </c>
      <c r="K16" s="78">
        <f t="shared" si="7"/>
        <v>1.2946175870540084</v>
      </c>
      <c r="L16" s="95">
        <f t="shared" si="8"/>
        <v>11.789107578947366</v>
      </c>
      <c r="M16" s="96">
        <f t="shared" si="9"/>
        <v>0.29224434316761733</v>
      </c>
      <c r="N16" s="95">
        <f t="shared" si="10"/>
        <v>5.894553789473683</v>
      </c>
      <c r="O16" s="96">
        <f t="shared" si="11"/>
        <v>0.14612217158380866</v>
      </c>
      <c r="P16" s="95">
        <f t="shared" si="12"/>
        <v>2.3578215157894733</v>
      </c>
      <c r="Q16" s="96">
        <f t="shared" si="13"/>
        <v>5.8448868633523464E-2</v>
      </c>
      <c r="R16" s="25">
        <f t="shared" si="14"/>
        <v>12.423423157894735</v>
      </c>
      <c r="S16" s="25">
        <f t="shared" si="15"/>
        <v>0.30796861563600147</v>
      </c>
      <c r="T16" s="95">
        <f t="shared" si="16"/>
        <v>11.199652199999999</v>
      </c>
      <c r="U16" s="96">
        <f t="shared" si="17"/>
        <v>0.27763212600923648</v>
      </c>
      <c r="W16" s="50"/>
    </row>
    <row r="17" spans="1:23" x14ac:dyDescent="0.3">
      <c r="A17" s="18">
        <f t="shared" si="18"/>
        <v>3</v>
      </c>
      <c r="B17" s="74">
        <v>17612.560000000001</v>
      </c>
      <c r="C17" s="75"/>
      <c r="D17" s="74">
        <f t="shared" si="0"/>
        <v>24178.522368000002</v>
      </c>
      <c r="E17" s="78">
        <f t="shared" si="1"/>
        <v>599.36991336121309</v>
      </c>
      <c r="F17" s="74">
        <f t="shared" si="2"/>
        <v>2014.8768640000001</v>
      </c>
      <c r="G17" s="78">
        <f t="shared" si="3"/>
        <v>49.947492780101094</v>
      </c>
      <c r="H17" s="74">
        <f t="shared" si="4"/>
        <v>104.450632</v>
      </c>
      <c r="I17" s="78">
        <f t="shared" si="5"/>
        <v>2.5892635331272511</v>
      </c>
      <c r="J17" s="74">
        <f t="shared" si="6"/>
        <v>52.224743999999994</v>
      </c>
      <c r="K17" s="78">
        <f t="shared" si="7"/>
        <v>1.2946175870540084</v>
      </c>
      <c r="L17" s="95">
        <f t="shared" si="8"/>
        <v>12.236094315789474</v>
      </c>
      <c r="M17" s="96">
        <f t="shared" si="9"/>
        <v>0.3033248549398852</v>
      </c>
      <c r="N17" s="95">
        <f t="shared" si="10"/>
        <v>6.1180471578947371</v>
      </c>
      <c r="O17" s="96">
        <f t="shared" si="11"/>
        <v>0.1516624274699426</v>
      </c>
      <c r="P17" s="95">
        <f t="shared" si="12"/>
        <v>2.4472188631578948</v>
      </c>
      <c r="Q17" s="96">
        <f t="shared" si="13"/>
        <v>6.0664970987977039E-2</v>
      </c>
      <c r="R17" s="25">
        <f t="shared" si="14"/>
        <v>12.870409894736841</v>
      </c>
      <c r="S17" s="25">
        <f t="shared" si="15"/>
        <v>0.3190491274082693</v>
      </c>
      <c r="T17" s="95">
        <f t="shared" si="16"/>
        <v>11.624289600000001</v>
      </c>
      <c r="U17" s="96">
        <f t="shared" si="17"/>
        <v>0.28815861219289091</v>
      </c>
      <c r="W17" s="50"/>
    </row>
    <row r="18" spans="1:23" x14ac:dyDescent="0.3">
      <c r="A18" s="18">
        <f t="shared" si="18"/>
        <v>4</v>
      </c>
      <c r="B18" s="74">
        <v>18255.93</v>
      </c>
      <c r="C18" s="75"/>
      <c r="D18" s="74">
        <f t="shared" si="0"/>
        <v>25061.740704</v>
      </c>
      <c r="E18" s="78">
        <f t="shared" si="1"/>
        <v>621.26432400675264</v>
      </c>
      <c r="F18" s="74">
        <f t="shared" si="2"/>
        <v>2088.478392</v>
      </c>
      <c r="G18" s="78">
        <f t="shared" si="3"/>
        <v>51.772027000562716</v>
      </c>
      <c r="H18" s="74">
        <f t="shared" si="4"/>
        <v>104.450632</v>
      </c>
      <c r="I18" s="78">
        <f t="shared" si="5"/>
        <v>2.5892635331272511</v>
      </c>
      <c r="J18" s="74">
        <f t="shared" si="6"/>
        <v>52.224743999999994</v>
      </c>
      <c r="K18" s="78">
        <f t="shared" si="7"/>
        <v>1.2946175870540084</v>
      </c>
      <c r="L18" s="95">
        <f t="shared" si="8"/>
        <v>12.683067157894737</v>
      </c>
      <c r="M18" s="96">
        <f t="shared" si="9"/>
        <v>0.31440502227062378</v>
      </c>
      <c r="N18" s="95">
        <f t="shared" si="10"/>
        <v>6.3415335789473684</v>
      </c>
      <c r="O18" s="96">
        <f t="shared" si="11"/>
        <v>0.15720251113531189</v>
      </c>
      <c r="P18" s="95">
        <f t="shared" si="12"/>
        <v>2.5366134315789473</v>
      </c>
      <c r="Q18" s="96">
        <f t="shared" si="13"/>
        <v>6.2881004454124756E-2</v>
      </c>
      <c r="R18" s="25">
        <f t="shared" si="14"/>
        <v>13.317382736842106</v>
      </c>
      <c r="S18" s="25">
        <f t="shared" si="15"/>
        <v>0.33012929473900793</v>
      </c>
      <c r="T18" s="95">
        <f t="shared" si="16"/>
        <v>12.048913799999999</v>
      </c>
      <c r="U18" s="96">
        <f t="shared" si="17"/>
        <v>0.29868477115709258</v>
      </c>
      <c r="W18" s="50"/>
    </row>
    <row r="19" spans="1:23" x14ac:dyDescent="0.3">
      <c r="A19" s="18">
        <f t="shared" si="18"/>
        <v>5</v>
      </c>
      <c r="B19" s="74">
        <v>18255.93</v>
      </c>
      <c r="C19" s="75"/>
      <c r="D19" s="74">
        <f t="shared" si="0"/>
        <v>25061.740704</v>
      </c>
      <c r="E19" s="78">
        <f t="shared" si="1"/>
        <v>621.26432400675264</v>
      </c>
      <c r="F19" s="74">
        <f t="shared" si="2"/>
        <v>2088.478392</v>
      </c>
      <c r="G19" s="78">
        <f t="shared" si="3"/>
        <v>51.772027000562716</v>
      </c>
      <c r="H19" s="74">
        <f t="shared" si="4"/>
        <v>104.450632</v>
      </c>
      <c r="I19" s="78">
        <f t="shared" si="5"/>
        <v>2.5892635331272511</v>
      </c>
      <c r="J19" s="74">
        <f t="shared" si="6"/>
        <v>52.224743999999994</v>
      </c>
      <c r="K19" s="78">
        <f t="shared" si="7"/>
        <v>1.2946175870540084</v>
      </c>
      <c r="L19" s="95">
        <f t="shared" si="8"/>
        <v>12.683067157894737</v>
      </c>
      <c r="M19" s="96">
        <f t="shared" si="9"/>
        <v>0.31440502227062378</v>
      </c>
      <c r="N19" s="95">
        <f t="shared" si="10"/>
        <v>6.3415335789473684</v>
      </c>
      <c r="O19" s="96">
        <f t="shared" si="11"/>
        <v>0.15720251113531189</v>
      </c>
      <c r="P19" s="95">
        <f t="shared" si="12"/>
        <v>2.5366134315789473</v>
      </c>
      <c r="Q19" s="96">
        <f t="shared" si="13"/>
        <v>6.2881004454124756E-2</v>
      </c>
      <c r="R19" s="25">
        <f t="shared" si="14"/>
        <v>13.317382736842106</v>
      </c>
      <c r="S19" s="25">
        <f t="shared" si="15"/>
        <v>0.33012929473900793</v>
      </c>
      <c r="T19" s="95">
        <f t="shared" si="16"/>
        <v>12.048913799999999</v>
      </c>
      <c r="U19" s="96">
        <f t="shared" si="17"/>
        <v>0.29868477115709258</v>
      </c>
      <c r="W19" s="50"/>
    </row>
    <row r="20" spans="1:23" x14ac:dyDescent="0.3">
      <c r="A20" s="18">
        <f t="shared" si="18"/>
        <v>6</v>
      </c>
      <c r="B20" s="74">
        <v>19172.88</v>
      </c>
      <c r="C20" s="75"/>
      <c r="D20" s="74">
        <f t="shared" si="0"/>
        <v>26320.529664000002</v>
      </c>
      <c r="E20" s="78">
        <f t="shared" si="1"/>
        <v>652.46888723075665</v>
      </c>
      <c r="F20" s="74">
        <f t="shared" si="2"/>
        <v>2193.3774720000001</v>
      </c>
      <c r="G20" s="78">
        <f t="shared" si="3"/>
        <v>54.372407269229726</v>
      </c>
      <c r="H20" s="74">
        <f t="shared" si="4"/>
        <v>104.450632</v>
      </c>
      <c r="I20" s="78">
        <f t="shared" si="5"/>
        <v>2.5892635331272511</v>
      </c>
      <c r="J20" s="74">
        <f t="shared" si="6"/>
        <v>52.224743999999994</v>
      </c>
      <c r="K20" s="78">
        <f t="shared" si="7"/>
        <v>1.2946175870540084</v>
      </c>
      <c r="L20" s="95">
        <f t="shared" si="8"/>
        <v>13.320106105263159</v>
      </c>
      <c r="M20" s="96">
        <f t="shared" si="9"/>
        <v>0.33019680527872303</v>
      </c>
      <c r="N20" s="95">
        <f t="shared" si="10"/>
        <v>6.6600530526315795</v>
      </c>
      <c r="O20" s="96">
        <f t="shared" si="11"/>
        <v>0.16509840263936151</v>
      </c>
      <c r="P20" s="95">
        <f t="shared" si="12"/>
        <v>2.6640212210526317</v>
      </c>
      <c r="Q20" s="96">
        <f t="shared" si="13"/>
        <v>6.6039361055744608E-2</v>
      </c>
      <c r="R20" s="25">
        <f t="shared" si="14"/>
        <v>13.954421684210526</v>
      </c>
      <c r="S20" s="25">
        <f t="shared" si="15"/>
        <v>0.34592107774710712</v>
      </c>
      <c r="T20" s="95">
        <f t="shared" si="16"/>
        <v>12.6541008</v>
      </c>
      <c r="U20" s="96">
        <f t="shared" si="17"/>
        <v>0.31368696501478688</v>
      </c>
      <c r="W20" s="50"/>
    </row>
    <row r="21" spans="1:23" x14ac:dyDescent="0.3">
      <c r="A21" s="18">
        <f t="shared" si="18"/>
        <v>7</v>
      </c>
      <c r="B21" s="74">
        <v>19172.88</v>
      </c>
      <c r="C21" s="75"/>
      <c r="D21" s="74">
        <f t="shared" si="0"/>
        <v>26320.529664000002</v>
      </c>
      <c r="E21" s="78">
        <f t="shared" si="1"/>
        <v>652.46888723075665</v>
      </c>
      <c r="F21" s="74">
        <f t="shared" si="2"/>
        <v>2193.3774720000001</v>
      </c>
      <c r="G21" s="78">
        <f t="shared" si="3"/>
        <v>54.372407269229726</v>
      </c>
      <c r="H21" s="74">
        <f t="shared" si="4"/>
        <v>104.450632</v>
      </c>
      <c r="I21" s="78">
        <f t="shared" si="5"/>
        <v>2.5892635331272511</v>
      </c>
      <c r="J21" s="74">
        <f t="shared" si="6"/>
        <v>52.224743999999994</v>
      </c>
      <c r="K21" s="78">
        <f t="shared" si="7"/>
        <v>1.2946175870540084</v>
      </c>
      <c r="L21" s="95">
        <f t="shared" si="8"/>
        <v>13.320106105263159</v>
      </c>
      <c r="M21" s="96">
        <f t="shared" si="9"/>
        <v>0.33019680527872303</v>
      </c>
      <c r="N21" s="95">
        <f t="shared" si="10"/>
        <v>6.6600530526315795</v>
      </c>
      <c r="O21" s="96">
        <f t="shared" si="11"/>
        <v>0.16509840263936151</v>
      </c>
      <c r="P21" s="95">
        <f t="shared" si="12"/>
        <v>2.6640212210526317</v>
      </c>
      <c r="Q21" s="96">
        <f t="shared" si="13"/>
        <v>6.6039361055744608E-2</v>
      </c>
      <c r="R21" s="25">
        <f t="shared" si="14"/>
        <v>13.954421684210526</v>
      </c>
      <c r="S21" s="25">
        <f t="shared" si="15"/>
        <v>0.34592107774710712</v>
      </c>
      <c r="T21" s="95">
        <f t="shared" si="16"/>
        <v>12.6541008</v>
      </c>
      <c r="U21" s="96">
        <f t="shared" si="17"/>
        <v>0.31368696501478688</v>
      </c>
      <c r="W21" s="50"/>
    </row>
    <row r="22" spans="1:23" x14ac:dyDescent="0.3">
      <c r="A22" s="18">
        <f t="shared" si="18"/>
        <v>8</v>
      </c>
      <c r="B22" s="74">
        <v>20089.87</v>
      </c>
      <c r="C22" s="75"/>
      <c r="D22" s="74">
        <f t="shared" si="0"/>
        <v>27579.373535999999</v>
      </c>
      <c r="E22" s="78">
        <f t="shared" si="1"/>
        <v>683.67481168768393</v>
      </c>
      <c r="F22" s="74">
        <f t="shared" si="2"/>
        <v>2298.2811280000001</v>
      </c>
      <c r="G22" s="78">
        <f t="shared" si="3"/>
        <v>56.972900973973658</v>
      </c>
      <c r="H22" s="74">
        <f t="shared" si="4"/>
        <v>90.530440000000013</v>
      </c>
      <c r="I22" s="78">
        <f t="shared" si="5"/>
        <v>2.2441909870872268</v>
      </c>
      <c r="J22" s="74">
        <f t="shared" si="6"/>
        <v>38.306840000000015</v>
      </c>
      <c r="K22" s="78">
        <f t="shared" si="7"/>
        <v>0.94960175905245214</v>
      </c>
      <c r="L22" s="95">
        <f t="shared" si="8"/>
        <v>13.957172842105262</v>
      </c>
      <c r="M22" s="96">
        <f t="shared" si="9"/>
        <v>0.34598927716988048</v>
      </c>
      <c r="N22" s="95">
        <f t="shared" si="10"/>
        <v>6.9785864210526309</v>
      </c>
      <c r="O22" s="96">
        <f t="shared" si="11"/>
        <v>0.17299463858494024</v>
      </c>
      <c r="P22" s="95">
        <f t="shared" si="12"/>
        <v>2.7914345684210522</v>
      </c>
      <c r="Q22" s="96">
        <f t="shared" si="13"/>
        <v>6.9197855433976094E-2</v>
      </c>
      <c r="R22" s="25">
        <f t="shared" si="14"/>
        <v>14.506952842105264</v>
      </c>
      <c r="S22" s="25">
        <f t="shared" si="15"/>
        <v>0.35961796737486368</v>
      </c>
      <c r="T22" s="95">
        <f t="shared" si="16"/>
        <v>13.2593142</v>
      </c>
      <c r="U22" s="96">
        <f t="shared" si="17"/>
        <v>0.32868981331138653</v>
      </c>
      <c r="W22" s="50"/>
    </row>
    <row r="23" spans="1:23" x14ac:dyDescent="0.3">
      <c r="A23" s="18">
        <f t="shared" si="18"/>
        <v>9</v>
      </c>
      <c r="B23" s="74">
        <v>20089.87</v>
      </c>
      <c r="C23" s="75"/>
      <c r="D23" s="74">
        <f t="shared" si="0"/>
        <v>27579.373535999999</v>
      </c>
      <c r="E23" s="78">
        <f t="shared" si="1"/>
        <v>683.67481168768393</v>
      </c>
      <c r="F23" s="74">
        <f t="shared" si="2"/>
        <v>2298.2811280000001</v>
      </c>
      <c r="G23" s="78">
        <f t="shared" si="3"/>
        <v>56.972900973973658</v>
      </c>
      <c r="H23" s="74">
        <f t="shared" si="4"/>
        <v>90.530440000000013</v>
      </c>
      <c r="I23" s="78">
        <f t="shared" si="5"/>
        <v>2.2441909870872268</v>
      </c>
      <c r="J23" s="74">
        <f t="shared" si="6"/>
        <v>38.306840000000015</v>
      </c>
      <c r="K23" s="78">
        <f t="shared" si="7"/>
        <v>0.94960175905245214</v>
      </c>
      <c r="L23" s="95">
        <f t="shared" si="8"/>
        <v>13.957172842105262</v>
      </c>
      <c r="M23" s="96">
        <f t="shared" si="9"/>
        <v>0.34598927716988048</v>
      </c>
      <c r="N23" s="95">
        <f t="shared" si="10"/>
        <v>6.9785864210526309</v>
      </c>
      <c r="O23" s="96">
        <f t="shared" si="11"/>
        <v>0.17299463858494024</v>
      </c>
      <c r="P23" s="95">
        <f t="shared" si="12"/>
        <v>2.7914345684210522</v>
      </c>
      <c r="Q23" s="96">
        <f t="shared" si="13"/>
        <v>6.9197855433976094E-2</v>
      </c>
      <c r="R23" s="25">
        <f t="shared" si="14"/>
        <v>14.506952842105264</v>
      </c>
      <c r="S23" s="25">
        <f t="shared" si="15"/>
        <v>0.35961796737486368</v>
      </c>
      <c r="T23" s="95">
        <f t="shared" si="16"/>
        <v>13.2593142</v>
      </c>
      <c r="U23" s="96">
        <f t="shared" si="17"/>
        <v>0.32868981331138653</v>
      </c>
      <c r="W23" s="50"/>
    </row>
    <row r="24" spans="1:23" x14ac:dyDescent="0.3">
      <c r="A24" s="18">
        <f t="shared" si="18"/>
        <v>10</v>
      </c>
      <c r="B24" s="74">
        <v>21006.86</v>
      </c>
      <c r="C24" s="75"/>
      <c r="D24" s="74">
        <f t="shared" si="0"/>
        <v>28838.217408</v>
      </c>
      <c r="E24" s="78">
        <f t="shared" si="1"/>
        <v>714.88073614461121</v>
      </c>
      <c r="F24" s="74">
        <f t="shared" si="2"/>
        <v>2403.184784</v>
      </c>
      <c r="G24" s="78">
        <f t="shared" si="3"/>
        <v>59.573394678717598</v>
      </c>
      <c r="H24" s="74">
        <f t="shared" si="4"/>
        <v>52.224743999999994</v>
      </c>
      <c r="I24" s="78">
        <f t="shared" si="5"/>
        <v>1.2946175870540084</v>
      </c>
      <c r="J24" s="74">
        <f t="shared" si="6"/>
        <v>26.112943999999999</v>
      </c>
      <c r="K24" s="78">
        <f t="shared" si="7"/>
        <v>0.64732297303662123</v>
      </c>
      <c r="L24" s="95">
        <f t="shared" si="8"/>
        <v>14.594239578947368</v>
      </c>
      <c r="M24" s="96">
        <f t="shared" si="9"/>
        <v>0.36178174906103805</v>
      </c>
      <c r="N24" s="95">
        <f t="shared" si="10"/>
        <v>7.2971197894736841</v>
      </c>
      <c r="O24" s="96">
        <f t="shared" si="11"/>
        <v>0.18089087453051902</v>
      </c>
      <c r="P24" s="95">
        <f t="shared" si="12"/>
        <v>2.9188479157894736</v>
      </c>
      <c r="Q24" s="96">
        <f t="shared" si="13"/>
        <v>7.2356349812207607E-2</v>
      </c>
      <c r="R24" s="25">
        <f t="shared" si="14"/>
        <v>14.911393894736843</v>
      </c>
      <c r="S24" s="25">
        <f t="shared" si="15"/>
        <v>0.36964379918484785</v>
      </c>
      <c r="T24" s="95">
        <f t="shared" si="16"/>
        <v>13.864527600000001</v>
      </c>
      <c r="U24" s="96">
        <f t="shared" si="17"/>
        <v>0.34369266160798617</v>
      </c>
      <c r="W24" s="50"/>
    </row>
    <row r="25" spans="1:23" x14ac:dyDescent="0.3">
      <c r="A25" s="18">
        <f t="shared" si="18"/>
        <v>11</v>
      </c>
      <c r="B25" s="74">
        <v>21006.86</v>
      </c>
      <c r="C25" s="75"/>
      <c r="D25" s="74">
        <f t="shared" si="0"/>
        <v>28838.217408</v>
      </c>
      <c r="E25" s="78">
        <f t="shared" si="1"/>
        <v>714.88073614461121</v>
      </c>
      <c r="F25" s="74">
        <f t="shared" si="2"/>
        <v>2403.184784</v>
      </c>
      <c r="G25" s="78">
        <f t="shared" si="3"/>
        <v>59.573394678717598</v>
      </c>
      <c r="H25" s="74">
        <f t="shared" si="4"/>
        <v>52.224743999999994</v>
      </c>
      <c r="I25" s="78">
        <f t="shared" si="5"/>
        <v>1.2946175870540084</v>
      </c>
      <c r="J25" s="74">
        <f t="shared" si="6"/>
        <v>26.112943999999999</v>
      </c>
      <c r="K25" s="78">
        <f t="shared" si="7"/>
        <v>0.64732297303662123</v>
      </c>
      <c r="L25" s="95">
        <f t="shared" si="8"/>
        <v>14.594239578947368</v>
      </c>
      <c r="M25" s="96">
        <f t="shared" si="9"/>
        <v>0.36178174906103805</v>
      </c>
      <c r="N25" s="95">
        <f t="shared" si="10"/>
        <v>7.2971197894736841</v>
      </c>
      <c r="O25" s="96">
        <f t="shared" si="11"/>
        <v>0.18089087453051902</v>
      </c>
      <c r="P25" s="95">
        <f t="shared" si="12"/>
        <v>2.9188479157894736</v>
      </c>
      <c r="Q25" s="96">
        <f t="shared" si="13"/>
        <v>7.2356349812207607E-2</v>
      </c>
      <c r="R25" s="25">
        <f t="shared" si="14"/>
        <v>14.911393894736843</v>
      </c>
      <c r="S25" s="25">
        <f t="shared" si="15"/>
        <v>0.36964379918484785</v>
      </c>
      <c r="T25" s="95">
        <f t="shared" si="16"/>
        <v>13.864527600000001</v>
      </c>
      <c r="U25" s="96">
        <f t="shared" si="17"/>
        <v>0.34369266160798617</v>
      </c>
      <c r="W25" s="50"/>
    </row>
    <row r="26" spans="1:23" x14ac:dyDescent="0.3">
      <c r="A26" s="18">
        <f t="shared" si="18"/>
        <v>12</v>
      </c>
      <c r="B26" s="74">
        <v>21923.82</v>
      </c>
      <c r="C26" s="75"/>
      <c r="D26" s="74">
        <f t="shared" si="0"/>
        <v>30097.020096</v>
      </c>
      <c r="E26" s="78">
        <f t="shared" si="1"/>
        <v>746.08563967684597</v>
      </c>
      <c r="F26" s="74">
        <f t="shared" si="2"/>
        <v>2508.085008</v>
      </c>
      <c r="G26" s="78">
        <f t="shared" si="3"/>
        <v>62.173803306403833</v>
      </c>
      <c r="H26" s="74">
        <f t="shared" si="4"/>
        <v>52.224743999999994</v>
      </c>
      <c r="I26" s="78">
        <f t="shared" si="5"/>
        <v>1.2946175870540084</v>
      </c>
      <c r="J26" s="74">
        <f t="shared" si="6"/>
        <v>26.112943999999999</v>
      </c>
      <c r="K26" s="78">
        <f t="shared" si="7"/>
        <v>0.64732297303662123</v>
      </c>
      <c r="L26" s="95">
        <f t="shared" si="8"/>
        <v>15.23128547368421</v>
      </c>
      <c r="M26" s="96">
        <f t="shared" si="9"/>
        <v>0.37757370428990178</v>
      </c>
      <c r="N26" s="95">
        <f t="shared" si="10"/>
        <v>7.6156427368421049</v>
      </c>
      <c r="O26" s="96">
        <f t="shared" si="11"/>
        <v>0.18878685214495089</v>
      </c>
      <c r="P26" s="95">
        <f t="shared" si="12"/>
        <v>3.0462570947368421</v>
      </c>
      <c r="Q26" s="96">
        <f t="shared" si="13"/>
        <v>7.5514740857980364E-2</v>
      </c>
      <c r="R26" s="25">
        <f t="shared" si="14"/>
        <v>15.548439789473685</v>
      </c>
      <c r="S26" s="25">
        <f t="shared" si="15"/>
        <v>0.38543575441371158</v>
      </c>
      <c r="T26" s="95">
        <f t="shared" si="16"/>
        <v>14.4697212</v>
      </c>
      <c r="U26" s="96">
        <f t="shared" si="17"/>
        <v>0.35869501907540674</v>
      </c>
      <c r="W26" s="50"/>
    </row>
    <row r="27" spans="1:23" x14ac:dyDescent="0.3">
      <c r="A27" s="18">
        <f t="shared" si="18"/>
        <v>13</v>
      </c>
      <c r="B27" s="74">
        <v>21923.82</v>
      </c>
      <c r="C27" s="75"/>
      <c r="D27" s="74">
        <f t="shared" si="0"/>
        <v>30097.020096</v>
      </c>
      <c r="E27" s="78">
        <f t="shared" si="1"/>
        <v>746.08563967684597</v>
      </c>
      <c r="F27" s="74">
        <f t="shared" si="2"/>
        <v>2508.085008</v>
      </c>
      <c r="G27" s="78">
        <f t="shared" si="3"/>
        <v>62.173803306403833</v>
      </c>
      <c r="H27" s="74">
        <f t="shared" si="4"/>
        <v>52.224743999999994</v>
      </c>
      <c r="I27" s="78">
        <f t="shared" si="5"/>
        <v>1.2946175870540084</v>
      </c>
      <c r="J27" s="74">
        <f t="shared" si="6"/>
        <v>26.112943999999999</v>
      </c>
      <c r="K27" s="78">
        <f t="shared" si="7"/>
        <v>0.64732297303662123</v>
      </c>
      <c r="L27" s="95">
        <f t="shared" si="8"/>
        <v>15.23128547368421</v>
      </c>
      <c r="M27" s="96">
        <f t="shared" si="9"/>
        <v>0.37757370428990178</v>
      </c>
      <c r="N27" s="95">
        <f t="shared" si="10"/>
        <v>7.6156427368421049</v>
      </c>
      <c r="O27" s="96">
        <f t="shared" si="11"/>
        <v>0.18878685214495089</v>
      </c>
      <c r="P27" s="95">
        <f t="shared" si="12"/>
        <v>3.0462570947368421</v>
      </c>
      <c r="Q27" s="96">
        <f t="shared" si="13"/>
        <v>7.5514740857980364E-2</v>
      </c>
      <c r="R27" s="25">
        <f t="shared" si="14"/>
        <v>15.548439789473685</v>
      </c>
      <c r="S27" s="25">
        <f t="shared" si="15"/>
        <v>0.38543575441371158</v>
      </c>
      <c r="T27" s="95">
        <f t="shared" si="16"/>
        <v>14.4697212</v>
      </c>
      <c r="U27" s="96">
        <f t="shared" si="17"/>
        <v>0.35869501907540674</v>
      </c>
      <c r="W27" s="50"/>
    </row>
    <row r="28" spans="1:23" x14ac:dyDescent="0.3">
      <c r="A28" s="18">
        <f t="shared" si="18"/>
        <v>14</v>
      </c>
      <c r="B28" s="74">
        <v>22840.81</v>
      </c>
      <c r="C28" s="75"/>
      <c r="D28" s="74">
        <f t="shared" si="0"/>
        <v>31355.863968000001</v>
      </c>
      <c r="E28" s="78">
        <f t="shared" si="1"/>
        <v>777.29156413377325</v>
      </c>
      <c r="F28" s="74">
        <f t="shared" si="2"/>
        <v>2612.988664</v>
      </c>
      <c r="G28" s="78">
        <f t="shared" si="3"/>
        <v>64.774297011147766</v>
      </c>
      <c r="H28" s="74">
        <f t="shared" si="4"/>
        <v>31.49660799999997</v>
      </c>
      <c r="I28" s="78">
        <f t="shared" si="5"/>
        <v>0.78078051755210032</v>
      </c>
      <c r="J28" s="74">
        <f t="shared" si="6"/>
        <v>5.3848079999999667</v>
      </c>
      <c r="K28" s="78">
        <f t="shared" si="7"/>
        <v>0.13348590353471296</v>
      </c>
      <c r="L28" s="95">
        <f t="shared" si="8"/>
        <v>15.868352210526316</v>
      </c>
      <c r="M28" s="96">
        <f t="shared" si="9"/>
        <v>0.39336617618105935</v>
      </c>
      <c r="N28" s="95">
        <f t="shared" si="10"/>
        <v>7.9341761052631581</v>
      </c>
      <c r="O28" s="96">
        <f t="shared" si="11"/>
        <v>0.19668308809052967</v>
      </c>
      <c r="P28" s="95">
        <f t="shared" si="12"/>
        <v>3.1736704421052631</v>
      </c>
      <c r="Q28" s="96">
        <f t="shared" si="13"/>
        <v>7.8673235236211864E-2</v>
      </c>
      <c r="R28" s="25">
        <f t="shared" si="14"/>
        <v>16.059627157894738</v>
      </c>
      <c r="S28" s="25">
        <f t="shared" si="15"/>
        <v>0.39810775827145672</v>
      </c>
      <c r="T28" s="95">
        <f t="shared" si="16"/>
        <v>15.074934600000001</v>
      </c>
      <c r="U28" s="96">
        <f t="shared" si="17"/>
        <v>0.37369786737200639</v>
      </c>
      <c r="W28" s="50"/>
    </row>
    <row r="29" spans="1:23" x14ac:dyDescent="0.3">
      <c r="A29" s="18">
        <f t="shared" si="18"/>
        <v>15</v>
      </c>
      <c r="B29" s="74">
        <v>22840.81</v>
      </c>
      <c r="C29" s="75"/>
      <c r="D29" s="74">
        <f t="shared" si="0"/>
        <v>31355.863968000001</v>
      </c>
      <c r="E29" s="78">
        <f t="shared" si="1"/>
        <v>777.29156413377325</v>
      </c>
      <c r="F29" s="74">
        <f t="shared" si="2"/>
        <v>2612.988664</v>
      </c>
      <c r="G29" s="78">
        <f t="shared" si="3"/>
        <v>64.774297011147766</v>
      </c>
      <c r="H29" s="74">
        <f t="shared" si="4"/>
        <v>31.49660799999997</v>
      </c>
      <c r="I29" s="78">
        <f t="shared" si="5"/>
        <v>0.78078051755210032</v>
      </c>
      <c r="J29" s="74">
        <f t="shared" si="6"/>
        <v>5.3848079999999667</v>
      </c>
      <c r="K29" s="78">
        <f t="shared" si="7"/>
        <v>0.13348590353471296</v>
      </c>
      <c r="L29" s="95">
        <f t="shared" si="8"/>
        <v>15.868352210526316</v>
      </c>
      <c r="M29" s="96">
        <f t="shared" si="9"/>
        <v>0.39336617618105935</v>
      </c>
      <c r="N29" s="95">
        <f t="shared" si="10"/>
        <v>7.9341761052631581</v>
      </c>
      <c r="O29" s="96">
        <f t="shared" si="11"/>
        <v>0.19668308809052967</v>
      </c>
      <c r="P29" s="95">
        <f t="shared" si="12"/>
        <v>3.1736704421052631</v>
      </c>
      <c r="Q29" s="96">
        <f t="shared" si="13"/>
        <v>7.8673235236211864E-2</v>
      </c>
      <c r="R29" s="25">
        <f t="shared" si="14"/>
        <v>16.059627157894738</v>
      </c>
      <c r="S29" s="25">
        <f t="shared" si="15"/>
        <v>0.39810775827145672</v>
      </c>
      <c r="T29" s="95">
        <f t="shared" si="16"/>
        <v>15.074934600000001</v>
      </c>
      <c r="U29" s="96">
        <f t="shared" si="17"/>
        <v>0.37369786737200639</v>
      </c>
      <c r="W29" s="50"/>
    </row>
    <row r="30" spans="1:23" x14ac:dyDescent="0.3">
      <c r="A30" s="18">
        <f t="shared" si="18"/>
        <v>16</v>
      </c>
      <c r="B30" s="74">
        <v>23757.8</v>
      </c>
      <c r="C30" s="75"/>
      <c r="D30" s="74">
        <f t="shared" si="0"/>
        <v>32614.707839999999</v>
      </c>
      <c r="E30" s="78">
        <f t="shared" si="1"/>
        <v>808.49748859070053</v>
      </c>
      <c r="F30" s="74">
        <f t="shared" si="2"/>
        <v>2717.8923199999999</v>
      </c>
      <c r="G30" s="78">
        <f t="shared" si="3"/>
        <v>67.374790715891706</v>
      </c>
      <c r="H30" s="74">
        <f t="shared" si="4"/>
        <v>0</v>
      </c>
      <c r="I30" s="78">
        <f t="shared" si="5"/>
        <v>0</v>
      </c>
      <c r="J30" s="74">
        <f t="shared" si="6"/>
        <v>0</v>
      </c>
      <c r="K30" s="78">
        <f t="shared" si="7"/>
        <v>0</v>
      </c>
      <c r="L30" s="95">
        <f t="shared" si="8"/>
        <v>16.505418947368419</v>
      </c>
      <c r="M30" s="96">
        <f t="shared" si="9"/>
        <v>0.4091586480722168</v>
      </c>
      <c r="N30" s="95">
        <f t="shared" si="10"/>
        <v>8.2527094736842095</v>
      </c>
      <c r="O30" s="96">
        <f t="shared" si="11"/>
        <v>0.2045793240361084</v>
      </c>
      <c r="P30" s="95">
        <f t="shared" si="12"/>
        <v>3.301083789473684</v>
      </c>
      <c r="Q30" s="96">
        <f t="shared" si="13"/>
        <v>8.1831729614443363E-2</v>
      </c>
      <c r="R30" s="25">
        <f t="shared" si="14"/>
        <v>16.505418947368423</v>
      </c>
      <c r="S30" s="25">
        <f t="shared" si="15"/>
        <v>0.40915864807221691</v>
      </c>
      <c r="T30" s="95">
        <f t="shared" si="16"/>
        <v>15.680147999999999</v>
      </c>
      <c r="U30" s="96">
        <f t="shared" si="17"/>
        <v>0.38870071566860598</v>
      </c>
      <c r="W30" s="50"/>
    </row>
    <row r="31" spans="1:23" x14ac:dyDescent="0.3">
      <c r="A31" s="18">
        <f t="shared" si="18"/>
        <v>17</v>
      </c>
      <c r="B31" s="74">
        <v>23757.8</v>
      </c>
      <c r="C31" s="75"/>
      <c r="D31" s="74">
        <f t="shared" si="0"/>
        <v>32614.707839999999</v>
      </c>
      <c r="E31" s="78">
        <f t="shared" si="1"/>
        <v>808.49748859070053</v>
      </c>
      <c r="F31" s="74">
        <f t="shared" si="2"/>
        <v>2717.8923199999999</v>
      </c>
      <c r="G31" s="78">
        <f t="shared" si="3"/>
        <v>67.374790715891706</v>
      </c>
      <c r="H31" s="74">
        <f t="shared" si="4"/>
        <v>0</v>
      </c>
      <c r="I31" s="78">
        <f t="shared" si="5"/>
        <v>0</v>
      </c>
      <c r="J31" s="74">
        <f t="shared" si="6"/>
        <v>0</v>
      </c>
      <c r="K31" s="78">
        <f t="shared" si="7"/>
        <v>0</v>
      </c>
      <c r="L31" s="95">
        <f t="shared" si="8"/>
        <v>16.505418947368419</v>
      </c>
      <c r="M31" s="96">
        <f t="shared" si="9"/>
        <v>0.4091586480722168</v>
      </c>
      <c r="N31" s="95">
        <f t="shared" si="10"/>
        <v>8.2527094736842095</v>
      </c>
      <c r="O31" s="96">
        <f t="shared" si="11"/>
        <v>0.2045793240361084</v>
      </c>
      <c r="P31" s="95">
        <f t="shared" si="12"/>
        <v>3.301083789473684</v>
      </c>
      <c r="Q31" s="96">
        <f t="shared" si="13"/>
        <v>8.1831729614443363E-2</v>
      </c>
      <c r="R31" s="25">
        <f t="shared" si="14"/>
        <v>16.505418947368423</v>
      </c>
      <c r="S31" s="25">
        <f t="shared" si="15"/>
        <v>0.40915864807221691</v>
      </c>
      <c r="T31" s="95">
        <f t="shared" si="16"/>
        <v>15.680147999999999</v>
      </c>
      <c r="U31" s="96">
        <f t="shared" si="17"/>
        <v>0.38870071566860598</v>
      </c>
      <c r="W31" s="50"/>
    </row>
    <row r="32" spans="1:23" x14ac:dyDescent="0.3">
      <c r="A32" s="18">
        <f t="shared" si="18"/>
        <v>18</v>
      </c>
      <c r="B32" s="74">
        <v>24674.75</v>
      </c>
      <c r="C32" s="75"/>
      <c r="D32" s="74">
        <f t="shared" si="0"/>
        <v>33873.496800000001</v>
      </c>
      <c r="E32" s="78">
        <f t="shared" si="1"/>
        <v>839.70205181470453</v>
      </c>
      <c r="F32" s="74">
        <f t="shared" si="2"/>
        <v>2822.7913999999996</v>
      </c>
      <c r="G32" s="78">
        <f t="shared" si="3"/>
        <v>69.975170984558702</v>
      </c>
      <c r="H32" s="74">
        <f t="shared" si="4"/>
        <v>0</v>
      </c>
      <c r="I32" s="78">
        <f t="shared" si="5"/>
        <v>0</v>
      </c>
      <c r="J32" s="74">
        <f t="shared" si="6"/>
        <v>0</v>
      </c>
      <c r="K32" s="78">
        <f t="shared" si="7"/>
        <v>0</v>
      </c>
      <c r="L32" s="95">
        <f t="shared" si="8"/>
        <v>17.142457894736843</v>
      </c>
      <c r="M32" s="96">
        <f t="shared" si="9"/>
        <v>0.4249504310803161</v>
      </c>
      <c r="N32" s="95">
        <f t="shared" si="10"/>
        <v>8.5712289473684216</v>
      </c>
      <c r="O32" s="96">
        <f t="shared" si="11"/>
        <v>0.21247521554015805</v>
      </c>
      <c r="P32" s="95">
        <f t="shared" si="12"/>
        <v>3.4284915789473684</v>
      </c>
      <c r="Q32" s="96">
        <f t="shared" si="13"/>
        <v>8.4990086216063215E-2</v>
      </c>
      <c r="R32" s="25">
        <f t="shared" si="14"/>
        <v>17.14245789473684</v>
      </c>
      <c r="S32" s="25">
        <f t="shared" si="15"/>
        <v>0.42495043108031599</v>
      </c>
      <c r="T32" s="95">
        <f t="shared" si="16"/>
        <v>16.285335</v>
      </c>
      <c r="U32" s="96">
        <f t="shared" si="17"/>
        <v>0.40370290952630028</v>
      </c>
      <c r="W32" s="50"/>
    </row>
    <row r="33" spans="1:23" x14ac:dyDescent="0.3">
      <c r="A33" s="18">
        <f t="shared" si="18"/>
        <v>19</v>
      </c>
      <c r="B33" s="74">
        <v>24674.75</v>
      </c>
      <c r="C33" s="75"/>
      <c r="D33" s="74">
        <f t="shared" si="0"/>
        <v>33873.496800000001</v>
      </c>
      <c r="E33" s="78">
        <f t="shared" si="1"/>
        <v>839.70205181470453</v>
      </c>
      <c r="F33" s="74">
        <f t="shared" si="2"/>
        <v>2822.7913999999996</v>
      </c>
      <c r="G33" s="78">
        <f t="shared" si="3"/>
        <v>69.975170984558702</v>
      </c>
      <c r="H33" s="74">
        <f t="shared" si="4"/>
        <v>0</v>
      </c>
      <c r="I33" s="78">
        <f t="shared" si="5"/>
        <v>0</v>
      </c>
      <c r="J33" s="74">
        <f t="shared" si="6"/>
        <v>0</v>
      </c>
      <c r="K33" s="78">
        <f t="shared" si="7"/>
        <v>0</v>
      </c>
      <c r="L33" s="95">
        <f t="shared" si="8"/>
        <v>17.142457894736843</v>
      </c>
      <c r="M33" s="96">
        <f t="shared" si="9"/>
        <v>0.4249504310803161</v>
      </c>
      <c r="N33" s="95">
        <f t="shared" si="10"/>
        <v>8.5712289473684216</v>
      </c>
      <c r="O33" s="96">
        <f t="shared" si="11"/>
        <v>0.21247521554015805</v>
      </c>
      <c r="P33" s="95">
        <f t="shared" si="12"/>
        <v>3.4284915789473684</v>
      </c>
      <c r="Q33" s="96">
        <f t="shared" si="13"/>
        <v>8.4990086216063215E-2</v>
      </c>
      <c r="R33" s="25">
        <f t="shared" si="14"/>
        <v>17.14245789473684</v>
      </c>
      <c r="S33" s="25">
        <f t="shared" si="15"/>
        <v>0.42495043108031599</v>
      </c>
      <c r="T33" s="95">
        <f t="shared" si="16"/>
        <v>16.285335</v>
      </c>
      <c r="U33" s="96">
        <f t="shared" si="17"/>
        <v>0.40370290952630028</v>
      </c>
      <c r="W33" s="50"/>
    </row>
    <row r="34" spans="1:23" x14ac:dyDescent="0.3">
      <c r="A34" s="18">
        <f t="shared" si="18"/>
        <v>20</v>
      </c>
      <c r="B34" s="74">
        <v>25591.74</v>
      </c>
      <c r="C34" s="75"/>
      <c r="D34" s="74">
        <f t="shared" si="0"/>
        <v>35132.340672000006</v>
      </c>
      <c r="E34" s="78">
        <f t="shared" si="1"/>
        <v>870.90797627163192</v>
      </c>
      <c r="F34" s="74">
        <f t="shared" si="2"/>
        <v>2927.695056</v>
      </c>
      <c r="G34" s="78">
        <f t="shared" si="3"/>
        <v>72.575664689302656</v>
      </c>
      <c r="H34" s="74">
        <f t="shared" si="4"/>
        <v>0</v>
      </c>
      <c r="I34" s="78">
        <f t="shared" si="5"/>
        <v>0</v>
      </c>
      <c r="J34" s="74">
        <f t="shared" si="6"/>
        <v>0</v>
      </c>
      <c r="K34" s="78">
        <f t="shared" si="7"/>
        <v>0</v>
      </c>
      <c r="L34" s="95">
        <f t="shared" si="8"/>
        <v>17.779524631578951</v>
      </c>
      <c r="M34" s="96">
        <f t="shared" si="9"/>
        <v>0.44074290297147367</v>
      </c>
      <c r="N34" s="95">
        <f t="shared" si="10"/>
        <v>8.8897623157894756</v>
      </c>
      <c r="O34" s="96">
        <f t="shared" si="11"/>
        <v>0.22037145148573684</v>
      </c>
      <c r="P34" s="95">
        <f t="shared" si="12"/>
        <v>3.5559049263157902</v>
      </c>
      <c r="Q34" s="96">
        <f t="shared" si="13"/>
        <v>8.8148580594294743E-2</v>
      </c>
      <c r="R34" s="25">
        <f t="shared" si="14"/>
        <v>17.779524631578948</v>
      </c>
      <c r="S34" s="25">
        <f t="shared" si="15"/>
        <v>0.44074290297147362</v>
      </c>
      <c r="T34" s="95">
        <f t="shared" si="16"/>
        <v>16.890548400000004</v>
      </c>
      <c r="U34" s="96">
        <f t="shared" si="17"/>
        <v>0.41870575782289998</v>
      </c>
      <c r="W34" s="50"/>
    </row>
    <row r="35" spans="1:23" x14ac:dyDescent="0.3">
      <c r="A35" s="18">
        <f t="shared" si="18"/>
        <v>21</v>
      </c>
      <c r="B35" s="74">
        <v>25591.74</v>
      </c>
      <c r="C35" s="75"/>
      <c r="D35" s="74">
        <f t="shared" si="0"/>
        <v>35132.340672000006</v>
      </c>
      <c r="E35" s="78">
        <f t="shared" si="1"/>
        <v>870.90797627163192</v>
      </c>
      <c r="F35" s="74">
        <f t="shared" si="2"/>
        <v>2927.695056</v>
      </c>
      <c r="G35" s="78">
        <f t="shared" si="3"/>
        <v>72.575664689302656</v>
      </c>
      <c r="H35" s="74">
        <f t="shared" si="4"/>
        <v>0</v>
      </c>
      <c r="I35" s="78">
        <f t="shared" si="5"/>
        <v>0</v>
      </c>
      <c r="J35" s="74">
        <f t="shared" si="6"/>
        <v>0</v>
      </c>
      <c r="K35" s="78">
        <f t="shared" si="7"/>
        <v>0</v>
      </c>
      <c r="L35" s="95">
        <f t="shared" si="8"/>
        <v>17.779524631578951</v>
      </c>
      <c r="M35" s="96">
        <f t="shared" si="9"/>
        <v>0.44074290297147367</v>
      </c>
      <c r="N35" s="95">
        <f t="shared" si="10"/>
        <v>8.8897623157894756</v>
      </c>
      <c r="O35" s="96">
        <f t="shared" si="11"/>
        <v>0.22037145148573684</v>
      </c>
      <c r="P35" s="95">
        <f t="shared" si="12"/>
        <v>3.5559049263157902</v>
      </c>
      <c r="Q35" s="96">
        <f t="shared" si="13"/>
        <v>8.8148580594294743E-2</v>
      </c>
      <c r="R35" s="25">
        <f t="shared" si="14"/>
        <v>17.779524631578948</v>
      </c>
      <c r="S35" s="25">
        <f t="shared" si="15"/>
        <v>0.44074290297147362</v>
      </c>
      <c r="T35" s="95">
        <f t="shared" si="16"/>
        <v>16.890548400000004</v>
      </c>
      <c r="U35" s="96">
        <f t="shared" si="17"/>
        <v>0.41870575782289998</v>
      </c>
      <c r="W35" s="50"/>
    </row>
    <row r="36" spans="1:23" x14ac:dyDescent="0.3">
      <c r="A36" s="18">
        <f t="shared" si="18"/>
        <v>22</v>
      </c>
      <c r="B36" s="74">
        <v>26508.73</v>
      </c>
      <c r="C36" s="75"/>
      <c r="D36" s="74">
        <f t="shared" si="0"/>
        <v>36391.184544000003</v>
      </c>
      <c r="E36" s="78">
        <f t="shared" si="1"/>
        <v>902.1139007285592</v>
      </c>
      <c r="F36" s="74">
        <f t="shared" si="2"/>
        <v>3032.598712</v>
      </c>
      <c r="G36" s="78">
        <f t="shared" si="3"/>
        <v>75.176158394046595</v>
      </c>
      <c r="H36" s="74">
        <f t="shared" si="4"/>
        <v>0</v>
      </c>
      <c r="I36" s="78">
        <f t="shared" si="5"/>
        <v>0</v>
      </c>
      <c r="J36" s="74">
        <f t="shared" si="6"/>
        <v>0</v>
      </c>
      <c r="K36" s="78">
        <f t="shared" si="7"/>
        <v>0</v>
      </c>
      <c r="L36" s="95">
        <f t="shared" si="8"/>
        <v>18.416591368421056</v>
      </c>
      <c r="M36" s="96">
        <f t="shared" si="9"/>
        <v>0.45653537486263118</v>
      </c>
      <c r="N36" s="95">
        <f t="shared" si="10"/>
        <v>9.2082956842105279</v>
      </c>
      <c r="O36" s="96">
        <f t="shared" si="11"/>
        <v>0.22826768743131559</v>
      </c>
      <c r="P36" s="95">
        <f t="shared" si="12"/>
        <v>3.6833182736842112</v>
      </c>
      <c r="Q36" s="96">
        <f t="shared" si="13"/>
        <v>9.1307074972526242E-2</v>
      </c>
      <c r="R36" s="25">
        <f t="shared" si="14"/>
        <v>18.416591368421052</v>
      </c>
      <c r="S36" s="25">
        <f t="shared" si="15"/>
        <v>0.45653537486263107</v>
      </c>
      <c r="T36" s="95">
        <f t="shared" si="16"/>
        <v>17.4957618</v>
      </c>
      <c r="U36" s="96">
        <f t="shared" si="17"/>
        <v>0.43370860611949957</v>
      </c>
      <c r="W36" s="50"/>
    </row>
    <row r="37" spans="1:23" x14ac:dyDescent="0.3">
      <c r="A37" s="18">
        <f t="shared" si="18"/>
        <v>23</v>
      </c>
      <c r="B37" s="74">
        <v>27425.69</v>
      </c>
      <c r="C37" s="75"/>
      <c r="D37" s="74">
        <f t="shared" si="0"/>
        <v>37649.987231999999</v>
      </c>
      <c r="E37" s="78">
        <f t="shared" si="1"/>
        <v>933.31880426079385</v>
      </c>
      <c r="F37" s="74">
        <f t="shared" si="2"/>
        <v>3137.4989359999995</v>
      </c>
      <c r="G37" s="78">
        <f t="shared" si="3"/>
        <v>77.776567021732816</v>
      </c>
      <c r="H37" s="74">
        <f t="shared" si="4"/>
        <v>0</v>
      </c>
      <c r="I37" s="78">
        <f t="shared" si="5"/>
        <v>0</v>
      </c>
      <c r="J37" s="74">
        <f t="shared" si="6"/>
        <v>0</v>
      </c>
      <c r="K37" s="78">
        <f t="shared" si="7"/>
        <v>0</v>
      </c>
      <c r="L37" s="95">
        <f t="shared" si="8"/>
        <v>19.053637263157896</v>
      </c>
      <c r="M37" s="96">
        <f t="shared" si="9"/>
        <v>0.47232733009149491</v>
      </c>
      <c r="N37" s="95">
        <f t="shared" si="10"/>
        <v>9.5268186315789478</v>
      </c>
      <c r="O37" s="96">
        <f t="shared" si="11"/>
        <v>0.23616366504574746</v>
      </c>
      <c r="P37" s="95">
        <f t="shared" si="12"/>
        <v>3.8107274526315793</v>
      </c>
      <c r="Q37" s="96">
        <f t="shared" si="13"/>
        <v>9.4465466018298985E-2</v>
      </c>
      <c r="R37" s="25">
        <f t="shared" si="14"/>
        <v>19.053637263157892</v>
      </c>
      <c r="S37" s="25">
        <f t="shared" si="15"/>
        <v>0.4723273300914948</v>
      </c>
      <c r="T37" s="95">
        <f t="shared" si="16"/>
        <v>18.1009554</v>
      </c>
      <c r="U37" s="96">
        <f t="shared" si="17"/>
        <v>0.44871096358692014</v>
      </c>
      <c r="W37" s="50"/>
    </row>
    <row r="38" spans="1:23" x14ac:dyDescent="0.3">
      <c r="A38" s="18">
        <f t="shared" si="18"/>
        <v>24</v>
      </c>
      <c r="B38" s="74">
        <v>28342.68</v>
      </c>
      <c r="C38" s="75"/>
      <c r="D38" s="74">
        <f t="shared" si="0"/>
        <v>38908.831104000004</v>
      </c>
      <c r="E38" s="78">
        <f t="shared" si="1"/>
        <v>964.52472871772125</v>
      </c>
      <c r="F38" s="74">
        <f t="shared" si="2"/>
        <v>3242.4025919999999</v>
      </c>
      <c r="G38" s="78">
        <f t="shared" si="3"/>
        <v>80.377060726476756</v>
      </c>
      <c r="H38" s="74">
        <f t="shared" si="4"/>
        <v>0</v>
      </c>
      <c r="I38" s="78">
        <f t="shared" si="5"/>
        <v>0</v>
      </c>
      <c r="J38" s="74">
        <f t="shared" si="6"/>
        <v>0</v>
      </c>
      <c r="K38" s="78">
        <f t="shared" si="7"/>
        <v>0</v>
      </c>
      <c r="L38" s="95">
        <f t="shared" si="8"/>
        <v>19.690704000000004</v>
      </c>
      <c r="M38" s="96">
        <f t="shared" si="9"/>
        <v>0.48811980198265248</v>
      </c>
      <c r="N38" s="95">
        <f t="shared" si="10"/>
        <v>9.8453520000000019</v>
      </c>
      <c r="O38" s="96">
        <f t="shared" si="11"/>
        <v>0.24405990099132624</v>
      </c>
      <c r="P38" s="95">
        <f t="shared" si="12"/>
        <v>3.9381408000000007</v>
      </c>
      <c r="Q38" s="96">
        <f t="shared" si="13"/>
        <v>9.7623960396530499E-2</v>
      </c>
      <c r="R38" s="25">
        <f t="shared" si="14"/>
        <v>19.690704</v>
      </c>
      <c r="S38" s="25">
        <f t="shared" si="15"/>
        <v>0.48811980198265242</v>
      </c>
      <c r="T38" s="95">
        <f t="shared" si="16"/>
        <v>18.7061688</v>
      </c>
      <c r="U38" s="96">
        <f t="shared" si="17"/>
        <v>0.46371381188351979</v>
      </c>
      <c r="W38" s="50"/>
    </row>
    <row r="39" spans="1:23" x14ac:dyDescent="0.3">
      <c r="A39" s="18">
        <f t="shared" si="18"/>
        <v>25</v>
      </c>
      <c r="B39" s="74">
        <v>28342.68</v>
      </c>
      <c r="C39" s="75"/>
      <c r="D39" s="74">
        <f t="shared" si="0"/>
        <v>38908.831104000004</v>
      </c>
      <c r="E39" s="78">
        <f t="shared" si="1"/>
        <v>964.52472871772125</v>
      </c>
      <c r="F39" s="74">
        <f t="shared" si="2"/>
        <v>3242.4025919999999</v>
      </c>
      <c r="G39" s="78">
        <f t="shared" si="3"/>
        <v>80.377060726476756</v>
      </c>
      <c r="H39" s="74">
        <f t="shared" si="4"/>
        <v>0</v>
      </c>
      <c r="I39" s="78">
        <f t="shared" si="5"/>
        <v>0</v>
      </c>
      <c r="J39" s="74">
        <f t="shared" si="6"/>
        <v>0</v>
      </c>
      <c r="K39" s="78">
        <f t="shared" si="7"/>
        <v>0</v>
      </c>
      <c r="L39" s="95">
        <f t="shared" si="8"/>
        <v>19.690704000000004</v>
      </c>
      <c r="M39" s="96">
        <f t="shared" si="9"/>
        <v>0.48811980198265248</v>
      </c>
      <c r="N39" s="95">
        <f t="shared" si="10"/>
        <v>9.8453520000000019</v>
      </c>
      <c r="O39" s="96">
        <f t="shared" si="11"/>
        <v>0.24405990099132624</v>
      </c>
      <c r="P39" s="95">
        <f t="shared" si="12"/>
        <v>3.9381408000000007</v>
      </c>
      <c r="Q39" s="96">
        <f t="shared" si="13"/>
        <v>9.7623960396530499E-2</v>
      </c>
      <c r="R39" s="25">
        <f t="shared" si="14"/>
        <v>19.690704</v>
      </c>
      <c r="S39" s="25">
        <f t="shared" si="15"/>
        <v>0.48811980198265242</v>
      </c>
      <c r="T39" s="95">
        <f t="shared" si="16"/>
        <v>18.7061688</v>
      </c>
      <c r="U39" s="96">
        <f t="shared" si="17"/>
        <v>0.46371381188351979</v>
      </c>
      <c r="W39" s="50"/>
    </row>
    <row r="40" spans="1:23" x14ac:dyDescent="0.3">
      <c r="A40" s="18">
        <f t="shared" si="18"/>
        <v>26</v>
      </c>
      <c r="B40" s="74">
        <v>28342.68</v>
      </c>
      <c r="C40" s="75"/>
      <c r="D40" s="74">
        <f t="shared" si="0"/>
        <v>38908.831104000004</v>
      </c>
      <c r="E40" s="78">
        <f t="shared" si="1"/>
        <v>964.52472871772125</v>
      </c>
      <c r="F40" s="74">
        <f t="shared" si="2"/>
        <v>3242.4025919999999</v>
      </c>
      <c r="G40" s="78">
        <f t="shared" si="3"/>
        <v>80.377060726476756</v>
      </c>
      <c r="H40" s="74">
        <f t="shared" si="4"/>
        <v>0</v>
      </c>
      <c r="I40" s="78">
        <f t="shared" si="5"/>
        <v>0</v>
      </c>
      <c r="J40" s="74">
        <f t="shared" si="6"/>
        <v>0</v>
      </c>
      <c r="K40" s="78">
        <f t="shared" si="7"/>
        <v>0</v>
      </c>
      <c r="L40" s="95">
        <f t="shared" si="8"/>
        <v>19.690704000000004</v>
      </c>
      <c r="M40" s="96">
        <f t="shared" si="9"/>
        <v>0.48811980198265248</v>
      </c>
      <c r="N40" s="95">
        <f t="shared" si="10"/>
        <v>9.8453520000000019</v>
      </c>
      <c r="O40" s="96">
        <f t="shared" si="11"/>
        <v>0.24405990099132624</v>
      </c>
      <c r="P40" s="95">
        <f t="shared" si="12"/>
        <v>3.9381408000000007</v>
      </c>
      <c r="Q40" s="96">
        <f t="shared" si="13"/>
        <v>9.7623960396530499E-2</v>
      </c>
      <c r="R40" s="25">
        <f t="shared" si="14"/>
        <v>19.690704</v>
      </c>
      <c r="S40" s="25">
        <f t="shared" si="15"/>
        <v>0.48811980198265242</v>
      </c>
      <c r="T40" s="95">
        <f t="shared" si="16"/>
        <v>18.7061688</v>
      </c>
      <c r="U40" s="96">
        <f t="shared" si="17"/>
        <v>0.46371381188351979</v>
      </c>
      <c r="W40" s="50"/>
    </row>
    <row r="41" spans="1:23" x14ac:dyDescent="0.3">
      <c r="A41" s="18">
        <f t="shared" si="18"/>
        <v>27</v>
      </c>
      <c r="B41" s="74">
        <v>28342.68</v>
      </c>
      <c r="C41" s="75"/>
      <c r="D41" s="74">
        <f t="shared" si="0"/>
        <v>38908.831104000004</v>
      </c>
      <c r="E41" s="78">
        <f t="shared" si="1"/>
        <v>964.52472871772125</v>
      </c>
      <c r="F41" s="74">
        <f t="shared" si="2"/>
        <v>3242.4025919999999</v>
      </c>
      <c r="G41" s="78">
        <f t="shared" si="3"/>
        <v>80.377060726476756</v>
      </c>
      <c r="H41" s="74">
        <f t="shared" si="4"/>
        <v>0</v>
      </c>
      <c r="I41" s="78">
        <f t="shared" si="5"/>
        <v>0</v>
      </c>
      <c r="J41" s="74">
        <f t="shared" si="6"/>
        <v>0</v>
      </c>
      <c r="K41" s="78">
        <f t="shared" si="7"/>
        <v>0</v>
      </c>
      <c r="L41" s="95">
        <f t="shared" si="8"/>
        <v>19.690704000000004</v>
      </c>
      <c r="M41" s="96">
        <f t="shared" si="9"/>
        <v>0.48811980198265248</v>
      </c>
      <c r="N41" s="95">
        <f t="shared" si="10"/>
        <v>9.8453520000000019</v>
      </c>
      <c r="O41" s="96">
        <f t="shared" si="11"/>
        <v>0.24405990099132624</v>
      </c>
      <c r="P41" s="95">
        <f t="shared" si="12"/>
        <v>3.9381408000000007</v>
      </c>
      <c r="Q41" s="96">
        <f t="shared" si="13"/>
        <v>9.7623960396530499E-2</v>
      </c>
      <c r="R41" s="25">
        <f t="shared" si="14"/>
        <v>19.690704</v>
      </c>
      <c r="S41" s="25">
        <f t="shared" si="15"/>
        <v>0.48811980198265242</v>
      </c>
      <c r="T41" s="95">
        <f t="shared" si="16"/>
        <v>18.7061688</v>
      </c>
      <c r="U41" s="96">
        <f t="shared" si="17"/>
        <v>0.46371381188351979</v>
      </c>
      <c r="W41" s="50"/>
    </row>
    <row r="42" spans="1:23" x14ac:dyDescent="0.3">
      <c r="A42" s="26"/>
      <c r="B42" s="76"/>
      <c r="C42" s="77"/>
      <c r="D42" s="76"/>
      <c r="E42" s="77"/>
      <c r="F42" s="76"/>
      <c r="G42" s="77"/>
      <c r="H42" s="76"/>
      <c r="I42" s="77"/>
      <c r="J42" s="76"/>
      <c r="K42" s="77"/>
      <c r="L42" s="76"/>
      <c r="M42" s="77"/>
      <c r="N42" s="76"/>
      <c r="O42" s="77"/>
      <c r="P42" s="76"/>
      <c r="Q42" s="77"/>
      <c r="R42" s="26"/>
      <c r="S42" s="26"/>
      <c r="T42" s="76"/>
      <c r="U42" s="77"/>
    </row>
  </sheetData>
  <dataConsolidate/>
  <mergeCells count="286">
    <mergeCell ref="T42:U42"/>
    <mergeCell ref="T35:U35"/>
    <mergeCell ref="T36:U36"/>
    <mergeCell ref="T37:U37"/>
    <mergeCell ref="T38:U38"/>
    <mergeCell ref="T29:U29"/>
    <mergeCell ref="T30:U30"/>
    <mergeCell ref="T20:U20"/>
    <mergeCell ref="T21:U21"/>
    <mergeCell ref="T22:U22"/>
    <mergeCell ref="T23:U23"/>
    <mergeCell ref="T24:U24"/>
    <mergeCell ref="T25:U25"/>
    <mergeCell ref="T39:U39"/>
    <mergeCell ref="T40:U40"/>
    <mergeCell ref="T41:U41"/>
    <mergeCell ref="T31:U31"/>
    <mergeCell ref="T32:U32"/>
    <mergeCell ref="T33:U33"/>
    <mergeCell ref="T34:U34"/>
    <mergeCell ref="T26:U26"/>
    <mergeCell ref="T27:U27"/>
    <mergeCell ref="T28:U28"/>
    <mergeCell ref="P37:Q37"/>
    <mergeCell ref="P38:Q38"/>
    <mergeCell ref="P39:Q39"/>
    <mergeCell ref="P25:Q25"/>
    <mergeCell ref="P26:Q26"/>
    <mergeCell ref="P27:Q27"/>
    <mergeCell ref="P28:Q28"/>
    <mergeCell ref="P29:Q29"/>
    <mergeCell ref="P30:Q30"/>
    <mergeCell ref="P32:Q32"/>
    <mergeCell ref="P33:Q33"/>
    <mergeCell ref="P34:Q34"/>
    <mergeCell ref="P35:Q35"/>
    <mergeCell ref="P36:Q36"/>
    <mergeCell ref="T14:U14"/>
    <mergeCell ref="T15:U15"/>
    <mergeCell ref="T16:U16"/>
    <mergeCell ref="T17:U17"/>
    <mergeCell ref="T18:U18"/>
    <mergeCell ref="T19:U19"/>
    <mergeCell ref="P19:Q19"/>
    <mergeCell ref="P20:Q20"/>
    <mergeCell ref="P21:Q21"/>
    <mergeCell ref="P22:Q22"/>
    <mergeCell ref="P23:Q23"/>
    <mergeCell ref="P24:Q24"/>
    <mergeCell ref="N42:O42"/>
    <mergeCell ref="P14:Q14"/>
    <mergeCell ref="P15:Q15"/>
    <mergeCell ref="P16:Q16"/>
    <mergeCell ref="P17:Q17"/>
    <mergeCell ref="P18:Q18"/>
    <mergeCell ref="N32:O32"/>
    <mergeCell ref="N33:O33"/>
    <mergeCell ref="N34:O34"/>
    <mergeCell ref="N35:O35"/>
    <mergeCell ref="N36:O36"/>
    <mergeCell ref="N37:O37"/>
    <mergeCell ref="N26:O26"/>
    <mergeCell ref="N27:O27"/>
    <mergeCell ref="N28:O28"/>
    <mergeCell ref="N29:O29"/>
    <mergeCell ref="N30:O30"/>
    <mergeCell ref="N31:O31"/>
    <mergeCell ref="N20:O20"/>
    <mergeCell ref="N21:O21"/>
    <mergeCell ref="P40:Q40"/>
    <mergeCell ref="P41:Q41"/>
    <mergeCell ref="P42:Q42"/>
    <mergeCell ref="P31:Q31"/>
    <mergeCell ref="N22:O22"/>
    <mergeCell ref="N23:O23"/>
    <mergeCell ref="N24:O24"/>
    <mergeCell ref="N25:O25"/>
    <mergeCell ref="L37:M37"/>
    <mergeCell ref="L38:M38"/>
    <mergeCell ref="L39:M39"/>
    <mergeCell ref="L40:M40"/>
    <mergeCell ref="L41:M41"/>
    <mergeCell ref="N38:O38"/>
    <mergeCell ref="N39:O39"/>
    <mergeCell ref="N40:O40"/>
    <mergeCell ref="N41:O41"/>
    <mergeCell ref="L42:M42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J39:K39"/>
    <mergeCell ref="J40:K40"/>
    <mergeCell ref="J41:K41"/>
    <mergeCell ref="J30:K30"/>
    <mergeCell ref="J31:K31"/>
    <mergeCell ref="J32:K32"/>
    <mergeCell ref="J33:K33"/>
    <mergeCell ref="J34:K34"/>
    <mergeCell ref="J35:K35"/>
    <mergeCell ref="H42:I42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H36:I36"/>
    <mergeCell ref="H37:I37"/>
    <mergeCell ref="H38:I38"/>
    <mergeCell ref="H39:I39"/>
    <mergeCell ref="H40:I40"/>
    <mergeCell ref="H41:I41"/>
    <mergeCell ref="H30:I30"/>
    <mergeCell ref="H31:I31"/>
    <mergeCell ref="H32:I32"/>
    <mergeCell ref="H33:I33"/>
    <mergeCell ref="J42:K42"/>
    <mergeCell ref="J36:K36"/>
    <mergeCell ref="J37:K37"/>
    <mergeCell ref="J38:K38"/>
    <mergeCell ref="H34:I34"/>
    <mergeCell ref="H35:I35"/>
    <mergeCell ref="H24:I24"/>
    <mergeCell ref="H25:I25"/>
    <mergeCell ref="H26:I26"/>
    <mergeCell ref="H27:I27"/>
    <mergeCell ref="H28:I28"/>
    <mergeCell ref="H29:I29"/>
    <mergeCell ref="P13:Q13"/>
    <mergeCell ref="J26:K26"/>
    <mergeCell ref="J27:K27"/>
    <mergeCell ref="J28:K28"/>
    <mergeCell ref="J29:K29"/>
    <mergeCell ref="L14:M14"/>
    <mergeCell ref="L17:M17"/>
    <mergeCell ref="L18:M18"/>
    <mergeCell ref="L19:M19"/>
    <mergeCell ref="L20:M20"/>
    <mergeCell ref="L21:M21"/>
    <mergeCell ref="L22:M22"/>
    <mergeCell ref="L23:M23"/>
    <mergeCell ref="L24:M24"/>
    <mergeCell ref="J24:K24"/>
    <mergeCell ref="J25:K25"/>
    <mergeCell ref="N14:O14"/>
    <mergeCell ref="N15:O15"/>
    <mergeCell ref="N16:O16"/>
    <mergeCell ref="H16:I16"/>
    <mergeCell ref="H17:I17"/>
    <mergeCell ref="H18:I18"/>
    <mergeCell ref="H19:I19"/>
    <mergeCell ref="L13:M13"/>
    <mergeCell ref="N13:O13"/>
    <mergeCell ref="N17:O17"/>
    <mergeCell ref="N18:O18"/>
    <mergeCell ref="N19:O19"/>
    <mergeCell ref="L15:M15"/>
    <mergeCell ref="F39:G39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H10:I10"/>
    <mergeCell ref="J10:K10"/>
    <mergeCell ref="J11:K11"/>
    <mergeCell ref="L11:Q11"/>
    <mergeCell ref="J12:K12"/>
    <mergeCell ref="D40:E40"/>
    <mergeCell ref="D41:E41"/>
    <mergeCell ref="D42:E42"/>
    <mergeCell ref="D13:E13"/>
    <mergeCell ref="F14:G14"/>
    <mergeCell ref="F15:G15"/>
    <mergeCell ref="F16:G16"/>
    <mergeCell ref="J13:K13"/>
    <mergeCell ref="F17:G17"/>
    <mergeCell ref="F18:G18"/>
    <mergeCell ref="F13:G13"/>
    <mergeCell ref="H13:I13"/>
    <mergeCell ref="H14:I14"/>
    <mergeCell ref="H15:I15"/>
    <mergeCell ref="F25:G25"/>
    <mergeCell ref="F26:G26"/>
    <mergeCell ref="F27:G27"/>
    <mergeCell ref="F28:G28"/>
    <mergeCell ref="F29:G29"/>
    <mergeCell ref="D24:E24"/>
    <mergeCell ref="D25:E25"/>
    <mergeCell ref="D26:E26"/>
    <mergeCell ref="D27:E27"/>
    <mergeCell ref="D36:E36"/>
    <mergeCell ref="B37:C37"/>
    <mergeCell ref="B38:C38"/>
    <mergeCell ref="B24:C24"/>
    <mergeCell ref="T11:U11"/>
    <mergeCell ref="F30:G30"/>
    <mergeCell ref="F19:G19"/>
    <mergeCell ref="F20:G20"/>
    <mergeCell ref="F21:G21"/>
    <mergeCell ref="F22:G22"/>
    <mergeCell ref="F23:G23"/>
    <mergeCell ref="F24:G24"/>
    <mergeCell ref="F37:G37"/>
    <mergeCell ref="F38:G38"/>
    <mergeCell ref="T13:U13"/>
    <mergeCell ref="H20:I20"/>
    <mergeCell ref="H21:I21"/>
    <mergeCell ref="H22:I22"/>
    <mergeCell ref="H23:I23"/>
    <mergeCell ref="J23:K23"/>
    <mergeCell ref="D34:E34"/>
    <mergeCell ref="D35:E35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B42:C4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31:C31"/>
    <mergeCell ref="B32:C32"/>
    <mergeCell ref="B33:C33"/>
    <mergeCell ref="B26:C26"/>
    <mergeCell ref="B27:C27"/>
    <mergeCell ref="B28:C28"/>
    <mergeCell ref="B29:C29"/>
    <mergeCell ref="B30:C30"/>
    <mergeCell ref="B39:C39"/>
    <mergeCell ref="B40:C40"/>
    <mergeCell ref="B41:C41"/>
    <mergeCell ref="B34:C34"/>
    <mergeCell ref="B35:C35"/>
    <mergeCell ref="B36:C36"/>
    <mergeCell ref="B25:C25"/>
    <mergeCell ref="L10:Q10"/>
    <mergeCell ref="B10:E10"/>
    <mergeCell ref="B12:C12"/>
    <mergeCell ref="P12:Q12"/>
    <mergeCell ref="F11:G11"/>
    <mergeCell ref="H11:I11"/>
    <mergeCell ref="H12:I12"/>
    <mergeCell ref="B19:C19"/>
    <mergeCell ref="L16:M16"/>
    <mergeCell ref="B14:C14"/>
    <mergeCell ref="B15:C15"/>
    <mergeCell ref="B16:C16"/>
    <mergeCell ref="B23:C23"/>
    <mergeCell ref="B20:C20"/>
    <mergeCell ref="B21:C21"/>
    <mergeCell ref="B22:C22"/>
    <mergeCell ref="B17:C17"/>
    <mergeCell ref="B18:C18"/>
    <mergeCell ref="B11:C11"/>
    <mergeCell ref="D11:E11"/>
    <mergeCell ref="D12:E12"/>
    <mergeCell ref="B13:C13"/>
    <mergeCell ref="D23:E23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33</vt:i4>
      </vt:variant>
      <vt:variant>
        <vt:lpstr>Benoemde bereiken</vt:lpstr>
      </vt:variant>
      <vt:variant>
        <vt:i4>9</vt:i4>
      </vt:variant>
    </vt:vector>
  </HeadingPairs>
  <TitlesOfParts>
    <vt:vector size="42" baseType="lpstr">
      <vt:lpstr>Voorblad</vt:lpstr>
      <vt:lpstr>Inhoud</vt:lpstr>
      <vt:lpstr>LOG4</vt:lpstr>
      <vt:lpstr>logcatII</vt:lpstr>
      <vt:lpstr>log catIII</vt:lpstr>
      <vt:lpstr>logcatIV</vt:lpstr>
      <vt:lpstr>logcatV</vt:lpstr>
      <vt:lpstr>LOG3</vt:lpstr>
      <vt:lpstr>LOG3 (2)</vt:lpstr>
      <vt:lpstr>LOG2</vt:lpstr>
      <vt:lpstr>ADM1</vt:lpstr>
      <vt:lpstr>ADM2</vt:lpstr>
      <vt:lpstr>ADMbhklII</vt:lpstr>
      <vt:lpstr>MV2(Verz pers)</vt:lpstr>
      <vt:lpstr>B2B</vt:lpstr>
      <vt:lpstr>B2A</vt:lpstr>
      <vt:lpstr>B1C</vt:lpstr>
      <vt:lpstr>B1b(HO)</vt:lpstr>
      <vt:lpstr>B1a(OGr)</vt:lpstr>
      <vt:lpstr>B1a(OGr)BIS</vt:lpstr>
      <vt:lpstr>MV1</vt:lpstr>
      <vt:lpstr>L1</vt:lpstr>
      <vt:lpstr>K5</vt:lpstr>
      <vt:lpstr>K3</vt:lpstr>
      <vt:lpstr>K2</vt:lpstr>
      <vt:lpstr>K1</vt:lpstr>
      <vt:lpstr>G1</vt:lpstr>
      <vt:lpstr>GS</vt:lpstr>
      <vt:lpstr>ADL</vt:lpstr>
      <vt:lpstr>GEW</vt:lpstr>
      <vt:lpstr>SUP</vt:lpstr>
      <vt:lpstr>Blad1</vt:lpstr>
      <vt:lpstr>Blad2</vt:lpstr>
      <vt:lpstr>B1C!Afdrukbereik</vt:lpstr>
      <vt:lpstr>B2A!Afdrukbereik</vt:lpstr>
      <vt:lpstr>'G1'!Afdrukbereik</vt:lpstr>
      <vt:lpstr>GS!Afdrukbereik</vt:lpstr>
      <vt:lpstr>'K1'!Afdrukbereik</vt:lpstr>
      <vt:lpstr>'K2'!Afdrukbereik</vt:lpstr>
      <vt:lpstr>'K3'!Afdrukbereik</vt:lpstr>
      <vt:lpstr>'MV2(Verz pers)'!Afdrukbereik</vt:lpstr>
      <vt:lpstr>Voorblad!Afdrukbereik</vt:lpstr>
    </vt:vector>
  </TitlesOfParts>
  <Company>Vlafo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Vandyck</dc:creator>
  <cp:lastModifiedBy>sandra muyldermans</cp:lastModifiedBy>
  <cp:lastPrinted>2019-10-15T14:24:42Z</cp:lastPrinted>
  <dcterms:created xsi:type="dcterms:W3CDTF">2002-02-15T13:24:39Z</dcterms:created>
  <dcterms:modified xsi:type="dcterms:W3CDTF">2020-04-21T12:17:30Z</dcterms:modified>
</cp:coreProperties>
</file>